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Users\Utente-XB\Desktop\corse aggiuntive\"/>
    </mc:Choice>
  </mc:AlternateContent>
  <xr:revisionPtr revIDLastSave="0" documentId="13_ncr:1_{025CCDD6-9AB3-4A5B-9A39-A5DEC0D38C0C}" xr6:coauthVersionLast="45" xr6:coauthVersionMax="45" xr10:uidLastSave="{00000000-0000-0000-0000-000000000000}"/>
  <bookViews>
    <workbookView xWindow="-120" yWindow="-120" windowWidth="29040" windowHeight="15840" activeTab="4" xr2:uid="{00000000-000D-0000-FFFF-FFFF00000000}"/>
  </bookViews>
  <sheets>
    <sheet name="FERLOC" sheetId="5" r:id="rId1"/>
    <sheet name="AMACO" sheetId="3" r:id="rId2"/>
    <sheet name="SCURA" sheetId="1" r:id="rId3"/>
    <sheet name="PREITE" sheetId="2" r:id="rId4"/>
    <sheet name="T.R.C." sheetId="7" r:id="rId5"/>
    <sheet name="CA TPL" sheetId="8" r:id="rId6"/>
    <sheet name="SAJ" sheetId="9" r:id="rId7"/>
    <sheet name="FDC" sheetId="10" r:id="rId8"/>
    <sheet name="Romano" sheetId="11" r:id="rId9"/>
  </sheets>
  <externalReferences>
    <externalReference r:id="rId10"/>
  </externalReferences>
  <definedNames>
    <definedName name="_xlnm._FilterDatabase" localSheetId="6" hidden="1">SAJ!$A$5:$C$5</definedName>
    <definedName name="_xlnm.Print_Area" localSheetId="5">'CA TPL'!$A$1:$Q$57</definedName>
    <definedName name="_xlnm.Print_Area" localSheetId="6">SAJ!$A$1:$S$29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 i="11" l="1"/>
  <c r="F5" i="11"/>
  <c r="F4" i="11"/>
  <c r="T3" i="10" l="1"/>
  <c r="T4" i="10"/>
  <c r="T5" i="10"/>
  <c r="T6" i="10"/>
  <c r="T7" i="10"/>
  <c r="T8" i="10"/>
  <c r="T9" i="10"/>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2" i="10"/>
  <c r="U19" i="9"/>
  <c r="U7" i="9"/>
  <c r="U8" i="9"/>
  <c r="U9" i="9"/>
  <c r="U10" i="9"/>
  <c r="U11" i="9"/>
  <c r="U12" i="9"/>
  <c r="U13" i="9"/>
  <c r="U14" i="9"/>
  <c r="U15" i="9"/>
  <c r="U16" i="9"/>
  <c r="U17" i="9"/>
  <c r="U6" i="9"/>
  <c r="AO40" i="8"/>
  <c r="AO9" i="8"/>
  <c r="AO10" i="8"/>
  <c r="AO11" i="8"/>
  <c r="AO12" i="8"/>
  <c r="AO13" i="8"/>
  <c r="AO14" i="8"/>
  <c r="AO15" i="8"/>
  <c r="AO16" i="8"/>
  <c r="AO17" i="8"/>
  <c r="AO18" i="8"/>
  <c r="AO19" i="8"/>
  <c r="AO20" i="8"/>
  <c r="AO21" i="8"/>
  <c r="AO22" i="8"/>
  <c r="AO23" i="8"/>
  <c r="AO24" i="8"/>
  <c r="AO25" i="8"/>
  <c r="AO28" i="8"/>
  <c r="AO29" i="8"/>
  <c r="AO30" i="8"/>
  <c r="AO31" i="8"/>
  <c r="AO32" i="8"/>
  <c r="AO33" i="8"/>
  <c r="AO34" i="8"/>
  <c r="AO35" i="8"/>
  <c r="AO36" i="8"/>
  <c r="AO37" i="8"/>
  <c r="AO38" i="8"/>
  <c r="AO8" i="8"/>
  <c r="P17" i="9"/>
  <c r="P16" i="9"/>
  <c r="P15" i="9"/>
  <c r="P14" i="9"/>
  <c r="P13" i="9"/>
  <c r="P12" i="9"/>
  <c r="P11" i="9"/>
  <c r="P10" i="9"/>
  <c r="P9" i="9"/>
  <c r="P8" i="9"/>
  <c r="P7" i="9"/>
  <c r="P6" i="9"/>
  <c r="P19" i="9" s="1"/>
  <c r="T38" i="8"/>
  <c r="N38" i="8"/>
  <c r="AL37" i="8"/>
  <c r="AK37" i="8"/>
  <c r="AJ37" i="8"/>
  <c r="AI37" i="8"/>
  <c r="AH37" i="8"/>
  <c r="AG37" i="8"/>
  <c r="AF37" i="8"/>
  <c r="T37" i="8"/>
  <c r="N37" i="8"/>
  <c r="AL36" i="8"/>
  <c r="AK36" i="8"/>
  <c r="AJ36" i="8"/>
  <c r="AI36" i="8"/>
  <c r="AH36" i="8"/>
  <c r="AG36" i="8"/>
  <c r="AF36" i="8"/>
  <c r="T36" i="8"/>
  <c r="N36" i="8"/>
  <c r="AL35" i="8"/>
  <c r="AK35" i="8"/>
  <c r="AJ35" i="8"/>
  <c r="AI35" i="8"/>
  <c r="AH35" i="8"/>
  <c r="AG35" i="8"/>
  <c r="AF35" i="8"/>
  <c r="T35" i="8"/>
  <c r="N35" i="8"/>
  <c r="AL34" i="8"/>
  <c r="AK34" i="8"/>
  <c r="AJ34" i="8"/>
  <c r="AI34" i="8"/>
  <c r="AH34" i="8"/>
  <c r="AG34" i="8"/>
  <c r="AF34" i="8"/>
  <c r="T34" i="8"/>
  <c r="N34" i="8"/>
  <c r="AL33" i="8"/>
  <c r="AK33" i="8"/>
  <c r="AJ33" i="8"/>
  <c r="AI33" i="8"/>
  <c r="AH33" i="8"/>
  <c r="AG33" i="8"/>
  <c r="AF33" i="8"/>
  <c r="T33" i="8"/>
  <c r="N33" i="8"/>
  <c r="AL32" i="8"/>
  <c r="AK32" i="8"/>
  <c r="AJ32" i="8"/>
  <c r="AI32" i="8"/>
  <c r="AH32" i="8"/>
  <c r="AG32" i="8"/>
  <c r="AF32" i="8"/>
  <c r="T32" i="8"/>
  <c r="N32" i="8"/>
  <c r="AL31" i="8"/>
  <c r="AK31" i="8"/>
  <c r="AJ31" i="8"/>
  <c r="AI31" i="8"/>
  <c r="AH31" i="8"/>
  <c r="AG31" i="8"/>
  <c r="AF31" i="8"/>
  <c r="T31" i="8"/>
  <c r="N31" i="8"/>
  <c r="AL30" i="8"/>
  <c r="AK30" i="8"/>
  <c r="AJ30" i="8"/>
  <c r="AI30" i="8"/>
  <c r="AH30" i="8"/>
  <c r="AG30" i="8"/>
  <c r="AF30" i="8"/>
  <c r="T30" i="8"/>
  <c r="N30" i="8"/>
  <c r="AL29" i="8"/>
  <c r="AK29" i="8"/>
  <c r="AJ29" i="8"/>
  <c r="AI29" i="8"/>
  <c r="AH29" i="8"/>
  <c r="AG29" i="8"/>
  <c r="AF29" i="8"/>
  <c r="T29" i="8"/>
  <c r="N29" i="8"/>
  <c r="AL28" i="8"/>
  <c r="AK28" i="8"/>
  <c r="AJ28" i="8"/>
  <c r="AI28" i="8"/>
  <c r="AH28" i="8"/>
  <c r="AG28" i="8"/>
  <c r="AF28" i="8"/>
  <c r="T28" i="8"/>
  <c r="N28" i="8"/>
  <c r="AL25" i="8"/>
  <c r="AK25" i="8"/>
  <c r="AJ25" i="8"/>
  <c r="AI25" i="8"/>
  <c r="AH25" i="8"/>
  <c r="AG25" i="8"/>
  <c r="AF25" i="8"/>
  <c r="T25" i="8"/>
  <c r="N25" i="8"/>
  <c r="AL24" i="8"/>
  <c r="AK24" i="8"/>
  <c r="AJ24" i="8"/>
  <c r="AI24" i="8"/>
  <c r="AH24" i="8"/>
  <c r="AG24" i="8"/>
  <c r="AF24" i="8"/>
  <c r="T24" i="8"/>
  <c r="N24" i="8"/>
  <c r="AL23" i="8"/>
  <c r="AK23" i="8"/>
  <c r="AJ23" i="8"/>
  <c r="AI23" i="8"/>
  <c r="AH23" i="8"/>
  <c r="AG23" i="8"/>
  <c r="AF23" i="8"/>
  <c r="T23" i="8"/>
  <c r="N23" i="8"/>
  <c r="AL22" i="8"/>
  <c r="AK22" i="8"/>
  <c r="AJ22" i="8"/>
  <c r="AI22" i="8"/>
  <c r="AH22" i="8"/>
  <c r="AG22" i="8"/>
  <c r="AF22" i="8"/>
  <c r="T22" i="8"/>
  <c r="N22" i="8"/>
  <c r="AL21" i="8"/>
  <c r="AK21" i="8"/>
  <c r="AJ21" i="8"/>
  <c r="AI21" i="8"/>
  <c r="AH21" i="8"/>
  <c r="AG21" i="8"/>
  <c r="AF21" i="8"/>
  <c r="T21" i="8"/>
  <c r="N21" i="8"/>
  <c r="AL20" i="8"/>
  <c r="AK20" i="8"/>
  <c r="AJ20" i="8"/>
  <c r="AI20" i="8"/>
  <c r="AH20" i="8"/>
  <c r="AG20" i="8"/>
  <c r="AF20" i="8"/>
  <c r="T20" i="8"/>
  <c r="N20" i="8"/>
  <c r="AL19" i="8"/>
  <c r="AK19" i="8"/>
  <c r="AJ19" i="8"/>
  <c r="AI19" i="8"/>
  <c r="AH19" i="8"/>
  <c r="AG19" i="8"/>
  <c r="AF19" i="8"/>
  <c r="T19" i="8"/>
  <c r="N19" i="8"/>
  <c r="AL18" i="8"/>
  <c r="AK18" i="8"/>
  <c r="AJ18" i="8"/>
  <c r="AI18" i="8"/>
  <c r="AH18" i="8"/>
  <c r="AG18" i="8"/>
  <c r="AF18" i="8"/>
  <c r="T18" i="8"/>
  <c r="N18" i="8"/>
  <c r="AL17" i="8"/>
  <c r="AK17" i="8"/>
  <c r="AJ17" i="8"/>
  <c r="AI17" i="8"/>
  <c r="AH17" i="8"/>
  <c r="AG17" i="8"/>
  <c r="AF17" i="8"/>
  <c r="T17" i="8"/>
  <c r="Q17" i="8"/>
  <c r="N17" i="8"/>
  <c r="AL16" i="8"/>
  <c r="AK16" i="8"/>
  <c r="AJ16" i="8"/>
  <c r="AI16" i="8"/>
  <c r="AH16" i="8"/>
  <c r="AG16" i="8"/>
  <c r="AF16" i="8"/>
  <c r="T16" i="8"/>
  <c r="N16" i="8"/>
  <c r="AL15" i="8"/>
  <c r="AK15" i="8"/>
  <c r="AJ15" i="8"/>
  <c r="AI15" i="8"/>
  <c r="AH15" i="8"/>
  <c r="AG15" i="8"/>
  <c r="AF15" i="8"/>
  <c r="T15" i="8"/>
  <c r="N15" i="8"/>
  <c r="AL14" i="8"/>
  <c r="AK14" i="8"/>
  <c r="AJ14" i="8"/>
  <c r="AI14" i="8"/>
  <c r="AH14" i="8"/>
  <c r="AG14" i="8"/>
  <c r="AF14" i="8"/>
  <c r="T14" i="8"/>
  <c r="N14" i="8"/>
  <c r="AL13" i="8"/>
  <c r="AK13" i="8"/>
  <c r="AJ13" i="8"/>
  <c r="AI13" i="8"/>
  <c r="AH13" i="8"/>
  <c r="AG13" i="8"/>
  <c r="AF13" i="8"/>
  <c r="T13" i="8"/>
  <c r="N13" i="8"/>
  <c r="AL12" i="8"/>
  <c r="AK12" i="8"/>
  <c r="AJ12" i="8"/>
  <c r="AI12" i="8"/>
  <c r="AH12" i="8"/>
  <c r="AG12" i="8"/>
  <c r="AF12" i="8"/>
  <c r="T12" i="8"/>
  <c r="N12" i="8"/>
  <c r="AL11" i="8"/>
  <c r="AK11" i="8"/>
  <c r="AJ11" i="8"/>
  <c r="AI11" i="8"/>
  <c r="AH11" i="8"/>
  <c r="AG11" i="8"/>
  <c r="AF11" i="8"/>
  <c r="T11" i="8"/>
  <c r="N11" i="8"/>
  <c r="AL10" i="8"/>
  <c r="AK10" i="8"/>
  <c r="AJ10" i="8"/>
  <c r="AI10" i="8"/>
  <c r="AH10" i="8"/>
  <c r="AG10" i="8"/>
  <c r="AF10" i="8"/>
  <c r="T10" i="8"/>
  <c r="N10" i="8"/>
  <c r="AL9" i="8"/>
  <c r="AK9" i="8"/>
  <c r="AJ9" i="8"/>
  <c r="AI9" i="8"/>
  <c r="AH9" i="8"/>
  <c r="AG9" i="8"/>
  <c r="AF9" i="8"/>
  <c r="T9" i="8"/>
  <c r="N9" i="8"/>
  <c r="AL8" i="8"/>
  <c r="AK8" i="8"/>
  <c r="AJ8" i="8"/>
  <c r="AI8" i="8"/>
  <c r="AH8" i="8"/>
  <c r="AG8" i="8"/>
  <c r="AF8" i="8"/>
  <c r="T8" i="8"/>
  <c r="N8" i="8"/>
  <c r="N40" i="8" s="1"/>
  <c r="T47" i="10" l="1"/>
  <c r="M6" i="2"/>
  <c r="M7" i="2"/>
  <c r="M8" i="2"/>
  <c r="M9" i="2"/>
  <c r="M10" i="2"/>
  <c r="M11" i="2"/>
  <c r="M12" i="2"/>
  <c r="M13" i="2"/>
  <c r="M14" i="2"/>
  <c r="M15" i="2"/>
  <c r="M16" i="2"/>
  <c r="M17" i="2"/>
  <c r="M18" i="2"/>
  <c r="M19" i="2"/>
  <c r="M20" i="2"/>
  <c r="M21" i="2"/>
  <c r="M22" i="2"/>
  <c r="M23" i="2"/>
  <c r="M24" i="2"/>
  <c r="M25" i="2"/>
  <c r="M26" i="2"/>
  <c r="M27" i="2"/>
  <c r="M28" i="2"/>
  <c r="M29" i="2"/>
  <c r="M30" i="2"/>
  <c r="M31" i="2"/>
  <c r="M5" i="2"/>
  <c r="Q12" i="1"/>
  <c r="Q13" i="1"/>
  <c r="Q14" i="1"/>
  <c r="Q15" i="1"/>
  <c r="Q16" i="1"/>
  <c r="Q17" i="1"/>
  <c r="Q22" i="1" s="1"/>
  <c r="Q4" i="1"/>
  <c r="Q5" i="1"/>
  <c r="Q6" i="1"/>
  <c r="Q7" i="1"/>
  <c r="Q8" i="1"/>
  <c r="Q9" i="1"/>
  <c r="Q10" i="1"/>
  <c r="Q11" i="1"/>
  <c r="Q18" i="1"/>
  <c r="Q19" i="1"/>
  <c r="Q20" i="1"/>
  <c r="Q3" i="1"/>
  <c r="F43" i="7"/>
  <c r="H43" i="7" s="1"/>
  <c r="F42" i="7"/>
  <c r="H42" i="7" s="1"/>
  <c r="F39" i="7"/>
  <c r="H39" i="7" s="1"/>
  <c r="H38" i="7"/>
  <c r="F38" i="7"/>
  <c r="F35" i="7"/>
  <c r="H35" i="7" s="1"/>
  <c r="F34" i="7"/>
  <c r="H34" i="7" s="1"/>
  <c r="F33" i="7"/>
  <c r="H33" i="7" s="1"/>
  <c r="F32" i="7"/>
  <c r="H32" i="7" s="1"/>
  <c r="H31" i="7"/>
  <c r="F31" i="7"/>
  <c r="H28" i="7"/>
  <c r="H27" i="7"/>
  <c r="H26" i="7"/>
  <c r="H25" i="7"/>
  <c r="H24" i="7"/>
  <c r="H23" i="7"/>
  <c r="H22" i="7"/>
  <c r="H21" i="7"/>
  <c r="H20" i="7"/>
  <c r="H19" i="7"/>
  <c r="H18" i="7"/>
  <c r="H17" i="7"/>
  <c r="H16" i="7"/>
  <c r="H15" i="7"/>
  <c r="H14" i="7"/>
  <c r="H13" i="7"/>
  <c r="H12" i="7"/>
  <c r="H11" i="7"/>
  <c r="H10" i="7"/>
  <c r="H9" i="7"/>
  <c r="T27" i="3"/>
  <c r="T33" i="3" s="1"/>
  <c r="T3" i="3"/>
  <c r="T4" i="3"/>
  <c r="T5" i="3"/>
  <c r="T6" i="3"/>
  <c r="T7" i="3"/>
  <c r="T8" i="3"/>
  <c r="T9" i="3"/>
  <c r="T10" i="3"/>
  <c r="T11" i="3"/>
  <c r="T12" i="3"/>
  <c r="T13" i="3"/>
  <c r="T14" i="3"/>
  <c r="T15" i="3"/>
  <c r="T16" i="3"/>
  <c r="T17" i="3"/>
  <c r="T18" i="3"/>
  <c r="T19" i="3"/>
  <c r="T20" i="3"/>
  <c r="T21" i="3"/>
  <c r="T22" i="3"/>
  <c r="T23" i="3"/>
  <c r="T24" i="3"/>
  <c r="T25" i="3"/>
  <c r="T28" i="3"/>
  <c r="T29" i="3"/>
  <c r="T30" i="3"/>
  <c r="T31" i="3"/>
  <c r="T2" i="3"/>
  <c r="G14" i="5"/>
  <c r="G12" i="5"/>
  <c r="G11" i="5"/>
  <c r="M33" i="2" l="1"/>
  <c r="H46" i="7"/>
  <c r="G19" i="5" s="1"/>
  <c r="F46" i="7"/>
  <c r="G31" i="2" l="1"/>
  <c r="F31" i="2"/>
  <c r="H31" i="2" s="1"/>
  <c r="J31" i="2" s="1"/>
  <c r="K31" i="2" s="1"/>
  <c r="H30" i="2"/>
  <c r="J30" i="2" s="1"/>
  <c r="K30" i="2" s="1"/>
  <c r="G30" i="2"/>
  <c r="F30" i="2"/>
  <c r="G29" i="2"/>
  <c r="F29" i="2"/>
  <c r="H29" i="2" s="1"/>
  <c r="J29" i="2" s="1"/>
  <c r="K29" i="2" s="1"/>
  <c r="G28" i="2"/>
  <c r="F28" i="2"/>
  <c r="H28" i="2" s="1"/>
  <c r="J28" i="2" s="1"/>
  <c r="K28" i="2" s="1"/>
  <c r="K27" i="2"/>
  <c r="K26" i="2"/>
  <c r="G25" i="2"/>
  <c r="F25" i="2"/>
  <c r="H25" i="2" s="1"/>
  <c r="J25" i="2" s="1"/>
  <c r="K25" i="2" s="1"/>
  <c r="G24" i="2"/>
  <c r="F24" i="2"/>
  <c r="H24" i="2" s="1"/>
  <c r="J24" i="2" s="1"/>
  <c r="K24" i="2" s="1"/>
  <c r="G23" i="2"/>
  <c r="F23" i="2"/>
  <c r="H23" i="2" s="1"/>
  <c r="J23" i="2" s="1"/>
  <c r="K23" i="2" s="1"/>
  <c r="K22" i="2"/>
  <c r="G21" i="2"/>
  <c r="F21" i="2"/>
  <c r="H21" i="2" s="1"/>
  <c r="J21" i="2" s="1"/>
  <c r="K21" i="2" s="1"/>
  <c r="K20" i="2"/>
  <c r="G19" i="2"/>
  <c r="H19" i="2" s="1"/>
  <c r="J19" i="2" s="1"/>
  <c r="K19" i="2" s="1"/>
  <c r="F19" i="2"/>
  <c r="G18" i="2"/>
  <c r="F18" i="2"/>
  <c r="H18" i="2" s="1"/>
  <c r="J18" i="2" s="1"/>
  <c r="K18" i="2" s="1"/>
  <c r="G17" i="2"/>
  <c r="F17" i="2"/>
  <c r="H17" i="2" s="1"/>
  <c r="J17" i="2" s="1"/>
  <c r="K17" i="2" s="1"/>
  <c r="K16" i="2"/>
  <c r="K15" i="2"/>
  <c r="H14" i="2"/>
  <c r="J14" i="2" s="1"/>
  <c r="K14" i="2" s="1"/>
  <c r="G14" i="2"/>
  <c r="F14" i="2"/>
  <c r="K13" i="2"/>
  <c r="G12" i="2"/>
  <c r="F12" i="2"/>
  <c r="H12" i="2" s="1"/>
  <c r="J12" i="2" s="1"/>
  <c r="K12" i="2" s="1"/>
  <c r="G11" i="2"/>
  <c r="F11" i="2"/>
  <c r="H11" i="2" s="1"/>
  <c r="J11" i="2" s="1"/>
  <c r="K11" i="2" s="1"/>
  <c r="H10" i="2"/>
  <c r="J10" i="2" s="1"/>
  <c r="K10" i="2" s="1"/>
  <c r="G10" i="2"/>
  <c r="F10" i="2"/>
  <c r="G9" i="2"/>
  <c r="F9" i="2"/>
  <c r="H9" i="2" s="1"/>
  <c r="J9" i="2" s="1"/>
  <c r="K9" i="2" s="1"/>
  <c r="G8" i="2"/>
  <c r="F8" i="2"/>
  <c r="H8" i="2" s="1"/>
  <c r="J8" i="2" s="1"/>
  <c r="K8" i="2" s="1"/>
  <c r="G7" i="2"/>
  <c r="H7" i="2" s="1"/>
  <c r="J7" i="2" s="1"/>
  <c r="K7" i="2" s="1"/>
  <c r="F7" i="2"/>
  <c r="G6" i="2"/>
  <c r="F6" i="2"/>
  <c r="H6" i="2" s="1"/>
  <c r="J6" i="2" s="1"/>
  <c r="K6" i="2" s="1"/>
  <c r="G5" i="2"/>
  <c r="F5" i="2"/>
  <c r="H5" i="2" s="1"/>
  <c r="J5" i="2" s="1"/>
  <c r="K5" i="2" s="1"/>
  <c r="K32" i="2" l="1"/>
  <c r="G19" i="1" l="1"/>
  <c r="G16" i="1"/>
  <c r="G9" i="1" l="1"/>
  <c r="G14" i="1" l="1"/>
  <c r="D22" i="1" l="1"/>
  <c r="G5" i="1"/>
  <c r="G7" i="1"/>
  <c r="G8" i="1"/>
  <c r="G12" i="1"/>
  <c r="G15" i="1"/>
  <c r="G17" i="1"/>
  <c r="G18" i="1"/>
  <c r="G20" i="1"/>
  <c r="G3" i="1"/>
  <c r="G22" i="1" l="1"/>
</calcChain>
</file>

<file path=xl/sharedStrings.xml><?xml version="1.0" encoding="utf-8"?>
<sst xmlns="http://schemas.openxmlformats.org/spreadsheetml/2006/main" count="1163" uniqueCount="543">
  <si>
    <t>DAL</t>
  </si>
  <si>
    <t>TRATTA</t>
  </si>
  <si>
    <t>N.</t>
  </si>
  <si>
    <t>VERSO</t>
  </si>
  <si>
    <t>A</t>
  </si>
  <si>
    <t>A/R</t>
  </si>
  <si>
    <t>SABATO</t>
  </si>
  <si>
    <t>N. CORSE</t>
  </si>
  <si>
    <t>ACRI - BISIGNANO</t>
  </si>
  <si>
    <t>COSENZA - CATANZARO</t>
  </si>
  <si>
    <t>CALOVETO - MIRTO - ROSSANO SC.</t>
  </si>
  <si>
    <t>KM/TRATTA</t>
  </si>
  <si>
    <t>TOT</t>
  </si>
  <si>
    <t>CORIGLIANO C. -ROSSANO SC.</t>
  </si>
  <si>
    <t>R</t>
  </si>
  <si>
    <t>ROSSANO SC. - ROSSANO C.</t>
  </si>
  <si>
    <t>km</t>
  </si>
  <si>
    <t>APOLLINARA - CORIGLIANO C.</t>
  </si>
  <si>
    <t>ROSSANO SC. - FRASSO - MIRTO</t>
  </si>
  <si>
    <t>MIRTO-FRASSO-ROSSANO SC</t>
  </si>
  <si>
    <t>SAN NICO - CANTINELLA - CORIGLIANO C</t>
  </si>
  <si>
    <t>14,600</t>
  </si>
  <si>
    <t>29,200</t>
  </si>
  <si>
    <t>VACCARIZZO - CORIGLIANO C.</t>
  </si>
  <si>
    <t>21,800</t>
  </si>
  <si>
    <t>43,600</t>
  </si>
  <si>
    <t>URB.</t>
  </si>
  <si>
    <t>SAN GIACOMO - ACRI - COSENZA</t>
  </si>
  <si>
    <t>CORIGLIANO SC. - SCHIAVONEA - ROSSANO</t>
  </si>
  <si>
    <t>ROSSANO SC - SHIAVONEA - CORIGLIANO SC.</t>
  </si>
  <si>
    <t xml:space="preserve">SCHIAVONEA - CORIGLIANO SC. - CORIGLIANO C. </t>
  </si>
  <si>
    <t>CORIGLIANO C. - CORIGLIANO SC. - SCHIAVONEA</t>
  </si>
  <si>
    <t>BISIGNANO - UNICAL - COSENZA</t>
  </si>
  <si>
    <t xml:space="preserve">SCUOLE SERVITE </t>
  </si>
  <si>
    <t>I.T.C. ROSSANO Via Escrivà</t>
  </si>
  <si>
    <t xml:space="preserve">I.T.I. ROSSANO Via Majorana </t>
  </si>
  <si>
    <t xml:space="preserve">L.S. ROSSANO Via de Florio </t>
  </si>
  <si>
    <t>GEOMETRA ROSSANO C.da Donnanna</t>
  </si>
  <si>
    <t xml:space="preserve">I.T.A.S. ROSSANO FRASSO </t>
  </si>
  <si>
    <t xml:space="preserve">ALBERGHIERO ROSSANO  FRASSO </t>
  </si>
  <si>
    <t>L.S.CORIGLIANO</t>
  </si>
  <si>
    <t xml:space="preserve">I.T.C. CORIGLIANO </t>
  </si>
  <si>
    <t xml:space="preserve">L.C. ROSSANO San Nilo </t>
  </si>
  <si>
    <t xml:space="preserve">L.C. CORIGLIANO CENTRO </t>
  </si>
  <si>
    <t xml:space="preserve">I.P.S.I.A. CORIGLIANO SCALO </t>
  </si>
  <si>
    <t xml:space="preserve">GEOMETRA CORIGLIANO SCALO </t>
  </si>
  <si>
    <t xml:space="preserve">LEGENDA SCUOLE </t>
  </si>
  <si>
    <t xml:space="preserve">L.S. ACRI </t>
  </si>
  <si>
    <t xml:space="preserve">L.C. ACRI </t>
  </si>
  <si>
    <t xml:space="preserve">I.P.S.I.A. ACRI </t>
  </si>
  <si>
    <t xml:space="preserve">GEOMETRA ACRI </t>
  </si>
  <si>
    <t xml:space="preserve">ALBERGHIERO ACRI </t>
  </si>
  <si>
    <t xml:space="preserve">I.T.A.S. COSENZA Da Vinci </t>
  </si>
  <si>
    <t xml:space="preserve">L.C. COSENZA Telesio </t>
  </si>
  <si>
    <t xml:space="preserve">L.S. COSENZA Fermi </t>
  </si>
  <si>
    <t xml:space="preserve">ALBERGHIERO COSENZA </t>
  </si>
  <si>
    <t xml:space="preserve">GEOMETRA COSENZA </t>
  </si>
  <si>
    <t>B</t>
  </si>
  <si>
    <t>C</t>
  </si>
  <si>
    <t>D</t>
  </si>
  <si>
    <t>E</t>
  </si>
  <si>
    <t>F</t>
  </si>
  <si>
    <t>G</t>
  </si>
  <si>
    <t>H</t>
  </si>
  <si>
    <t>I</t>
  </si>
  <si>
    <t>L</t>
  </si>
  <si>
    <t>M</t>
  </si>
  <si>
    <t>N</t>
  </si>
  <si>
    <t>O</t>
  </si>
  <si>
    <t>P</t>
  </si>
  <si>
    <t>Q</t>
  </si>
  <si>
    <t>S</t>
  </si>
  <si>
    <t>T</t>
  </si>
  <si>
    <t>U</t>
  </si>
  <si>
    <t>V</t>
  </si>
  <si>
    <t>Z</t>
  </si>
  <si>
    <t>X</t>
  </si>
  <si>
    <t>A-B-C-D-E-F-G</t>
  </si>
  <si>
    <t>H-I-L-M-N</t>
  </si>
  <si>
    <t>O-P-Q-R-S</t>
  </si>
  <si>
    <t>T-U-V-Z-X</t>
  </si>
  <si>
    <t>LONGOBUCCO DESTRO - MIRTO - ROSSANO SC.</t>
  </si>
  <si>
    <t>SCUOLE SUPERIORI CZ</t>
  </si>
  <si>
    <t>NUMERO VIAGGIATORI ALLA %</t>
  </si>
  <si>
    <t>CAPIENZA AUTOBUS ALLA %</t>
  </si>
  <si>
    <t>AUTOLINEA</t>
  </si>
  <si>
    <t>DESCRIZIZIONE</t>
  </si>
  <si>
    <t>KM</t>
  </si>
  <si>
    <t>VIAGGIATORI</t>
  </si>
  <si>
    <t>CAPIENZA BUS</t>
  </si>
  <si>
    <t>BUS NECESSARI</t>
  </si>
  <si>
    <t>BUS AUTORIZZATI</t>
  </si>
  <si>
    <t>CORSE AGGIUNTIVE</t>
  </si>
  <si>
    <t>KM AGGIUNTIVI</t>
  </si>
  <si>
    <t>S.PIETRO - COSENZA</t>
  </si>
  <si>
    <t>ZUMPANO - COSENZA</t>
  </si>
  <si>
    <t>BUONVICINO - DIAMANTE</t>
  </si>
  <si>
    <t>GRISOLIA - DIAMANTE</t>
  </si>
  <si>
    <t>MAIERA' - DIAMANTE</t>
  </si>
  <si>
    <t>BELVEDERE - DIAMANTE ISTITUTO</t>
  </si>
  <si>
    <t>PRAIA - COSENZA</t>
  </si>
  <si>
    <t>CAMPORA - COSENZA</t>
  </si>
  <si>
    <t>LONGOBARDI - PIRO - AMANTEA</t>
  </si>
  <si>
    <t>VADA - AMANTEA</t>
  </si>
  <si>
    <t>DIAMANTE - COSENZA</t>
  </si>
  <si>
    <t>ARIA LUPI - FUSCALDO</t>
  </si>
  <si>
    <t xml:space="preserve">DOMANICO - CS </t>
  </si>
  <si>
    <t>VERBICARO - PAOLA</t>
  </si>
  <si>
    <t>VERBICARO - DIAMANTE</t>
  </si>
  <si>
    <t>VERBICARO - PRAIA</t>
  </si>
  <si>
    <t>PRAIA - DIAMANTE</t>
  </si>
  <si>
    <t>SCALEA - LAGONEGRO</t>
  </si>
  <si>
    <t>FIUZZI - MARATEA</t>
  </si>
  <si>
    <t>MENDICINO - COSENZA</t>
  </si>
  <si>
    <t>AL GIORNO</t>
  </si>
  <si>
    <t>2^ ipotesi di servizi con corse aggiuntive con orari differiti</t>
  </si>
  <si>
    <t>autolinea</t>
  </si>
  <si>
    <t>itinerario</t>
  </si>
  <si>
    <t>supporto alla corsa</t>
  </si>
  <si>
    <t>orario</t>
  </si>
  <si>
    <t>note</t>
  </si>
  <si>
    <t>ab da impiegare</t>
  </si>
  <si>
    <t>scuole servite</t>
  </si>
  <si>
    <t>CVA</t>
  </si>
  <si>
    <t>Piazza Sila - Piazza G. Mancini</t>
  </si>
  <si>
    <t>A-B-C-D-E-F-G-H-I-</t>
  </si>
  <si>
    <t xml:space="preserve">D - G - H - I </t>
  </si>
  <si>
    <t>CVRO</t>
  </si>
  <si>
    <t>CVC</t>
  </si>
  <si>
    <t xml:space="preserve"> PIAZZA G. MANCINI - CASTROLIBERO</t>
  </si>
  <si>
    <t>A - B - I - G - H - D</t>
  </si>
  <si>
    <t>A - B -  I - G - H - D</t>
  </si>
  <si>
    <t>CVR</t>
  </si>
  <si>
    <t>CAMPAGNANO - PIAZZA XV MARZO</t>
  </si>
  <si>
    <t>PIAZZA G, MANCINI - SPEZZANO</t>
  </si>
  <si>
    <t>PIAZZA G, MANCINI - FIEGO</t>
  </si>
  <si>
    <t>PIAZZA G. MANCINI - DONNICI</t>
  </si>
  <si>
    <t>CORSE BIS SCOLASTICHE</t>
  </si>
  <si>
    <t>18 BIS</t>
  </si>
  <si>
    <t>PIAZZA DELLE PROVINCE - POLO ANDREOTTA</t>
  </si>
  <si>
    <t>CINQUE CORSE GIORNALIERE</t>
  </si>
  <si>
    <t>BIS 25</t>
  </si>
  <si>
    <t>UNA CORSA GIORNALIERA</t>
  </si>
  <si>
    <t>BIS I.P.S.A.</t>
  </si>
  <si>
    <t>DUE CORSE GIORNALIERE</t>
  </si>
  <si>
    <t>BIS 52</t>
  </si>
  <si>
    <t>BIS I.A.</t>
  </si>
  <si>
    <t>autolinee da supportare</t>
  </si>
  <si>
    <t xml:space="preserve"> </t>
  </si>
  <si>
    <t>corse da supportare</t>
  </si>
  <si>
    <t>autobus da impiegare</t>
  </si>
  <si>
    <t>km giornalieri</t>
  </si>
  <si>
    <t>LEGENDA SCUOLE</t>
  </si>
  <si>
    <t>I.I.S. "LS-ITCG" - CASTROLIBERO</t>
  </si>
  <si>
    <t>I.I.S. "MANCINI TOMMASI" COSENZA</t>
  </si>
  <si>
    <t>I.I.S. " IPSS-ITAS" DA VINCI NITTI COSENZA</t>
  </si>
  <si>
    <t>I.I.S. "PEZZULLO" COSENZA</t>
  </si>
  <si>
    <t>I.I.S. "LUCREZIA DELLA VALLE" COSENZA</t>
  </si>
  <si>
    <t>L.C. "TELESIO" COSENZA</t>
  </si>
  <si>
    <t>L.S. "FERMI" COSENZA</t>
  </si>
  <si>
    <t>L.S. "SCORZA" COSENZA</t>
  </si>
  <si>
    <t>I.T.I."MONACO" COSENZA</t>
  </si>
  <si>
    <t xml:space="preserve">L </t>
  </si>
  <si>
    <t>L.C. "DA FIORE" RENDE</t>
  </si>
  <si>
    <t>L.S. "PITAGORA" RENDE</t>
  </si>
  <si>
    <t>I.I.S. "COSENTINO-IPAA" TODARO RENDE</t>
  </si>
  <si>
    <t xml:space="preserve">Relazione di traffico </t>
  </si>
  <si>
    <t>Scuole servite</t>
  </si>
  <si>
    <t>corse di sussidio ritenute necessarie in base alla frequenza scolastica del 75% e capienza autobus al 50%</t>
  </si>
  <si>
    <t>San Lorenzo del Vallo-Castrovillari</t>
  </si>
  <si>
    <t>I.P.S.E.O.A. Castrovillari</t>
  </si>
  <si>
    <t>San Lorenzo del Vallo-Spezzano Albanese-Tarsia-Rende-Cosenza</t>
  </si>
  <si>
    <t>I.I.S. "L. Della Valle" Cosenza</t>
  </si>
  <si>
    <t>COSTO GIORNALIERO</t>
  </si>
  <si>
    <t xml:space="preserve">T.R.C. - Trsporti Regionali Calabresi c.s.r.l. </t>
  </si>
  <si>
    <t>Via D. Frugiuele n. 11 - 87100 COSENZA</t>
  </si>
  <si>
    <t>Codice fiscale 02805510787</t>
  </si>
  <si>
    <t>1 c.c. di corsa feriale periodo scolastico</t>
  </si>
  <si>
    <t>AUTOSERVIZI CARNEVALE SRL</t>
  </si>
  <si>
    <t>330 A</t>
  </si>
  <si>
    <t>1 corsa feriale periodo scolastico</t>
  </si>
  <si>
    <t>itinerario 3 sub itinerario 1</t>
  </si>
  <si>
    <t>330 C</t>
  </si>
  <si>
    <t>itinerario 5 sub itinerario 1</t>
  </si>
  <si>
    <t>itinerario 4 sub itinerario 1</t>
  </si>
  <si>
    <t>332 A</t>
  </si>
  <si>
    <t>itinerario 1 sub itinerario 1</t>
  </si>
  <si>
    <t>332 B</t>
  </si>
  <si>
    <t>339 A</t>
  </si>
  <si>
    <t>340 A</t>
  </si>
  <si>
    <t>345 A</t>
  </si>
  <si>
    <t>T.N.C. TRASPORTI NORD CALABRIA SRL</t>
  </si>
  <si>
    <t xml:space="preserve">357 </t>
  </si>
  <si>
    <t xml:space="preserve">359 </t>
  </si>
  <si>
    <t xml:space="preserve">362 </t>
  </si>
  <si>
    <t xml:space="preserve">363 </t>
  </si>
  <si>
    <t>365</t>
  </si>
  <si>
    <t>PARISE ROCCO &amp; ANTONIO SRL</t>
  </si>
  <si>
    <t>366 D</t>
  </si>
  <si>
    <t>368 A</t>
  </si>
  <si>
    <t>SAT SOCIETA' AUTOLINEE TIRRENICHE SRL</t>
  </si>
  <si>
    <t>373 A1</t>
  </si>
  <si>
    <t>2 corse feriale periodo scolastico</t>
  </si>
  <si>
    <t>373 A2</t>
  </si>
  <si>
    <t>TOTALE KM GIORNO</t>
  </si>
  <si>
    <t>CONSORZIO AUTOLINEE DUE SCARL</t>
  </si>
  <si>
    <t>corse scolastiche aggiuntive per l'anno scolastico 2020/2021</t>
  </si>
  <si>
    <t>dal 07 gennaio 2021</t>
  </si>
  <si>
    <t>CONSORZIO AUTOLINEE TPL SRL</t>
  </si>
  <si>
    <t>Area urbana-suburbana provincia CS</t>
  </si>
  <si>
    <t>Id CORe</t>
  </si>
  <si>
    <t>Macro-itinerario</t>
  </si>
  <si>
    <t>Itin / Sub Itin</t>
  </si>
  <si>
    <t>Linea</t>
  </si>
  <si>
    <t>Comune Partenza</t>
  </si>
  <si>
    <t>Comune           Arrivo</t>
  </si>
  <si>
    <t>Percorso</t>
  </si>
  <si>
    <t>Verso</t>
  </si>
  <si>
    <t>Periodicità</t>
  </si>
  <si>
    <t>Giorni</t>
  </si>
  <si>
    <t>Nr corse</t>
  </si>
  <si>
    <t>Lunghezza percorso KM</t>
  </si>
  <si>
    <t>Calcolo Km</t>
  </si>
  <si>
    <t>Scuole Servite</t>
  </si>
  <si>
    <t>Ora Corsa bis</t>
  </si>
  <si>
    <t>Sfasamento o bus aggiuntivo</t>
  </si>
  <si>
    <t>Bus corse da programma</t>
  </si>
  <si>
    <t>Capacità media bus</t>
  </si>
  <si>
    <t>Capacità Totale</t>
  </si>
  <si>
    <t>Viaggiatori Ottobre</t>
  </si>
  <si>
    <t>Occupazione media</t>
  </si>
  <si>
    <t>Orario</t>
  </si>
  <si>
    <t>Bus</t>
  </si>
  <si>
    <t>1   1</t>
  </si>
  <si>
    <t>137</t>
  </si>
  <si>
    <t>gr</t>
  </si>
  <si>
    <t>Cosenza</t>
  </si>
  <si>
    <t>Marano Principato</t>
  </si>
  <si>
    <t>1 corsa feriale, nel periodo scolastico , sul  percorso Cosenza (Autostazione) - Marano Marchesato (Piazza Conforti) - Marano Principato (Bivio Savagli), di km.16,236;</t>
  </si>
  <si>
    <t>Ritorno</t>
  </si>
  <si>
    <r>
      <rPr>
        <b/>
        <sz val="10"/>
        <color rgb="FFFF0000"/>
        <rFont val="Arial"/>
        <family val="2"/>
      </rPr>
      <t>Istutiti Cosenza</t>
    </r>
    <r>
      <rPr>
        <sz val="11"/>
        <color theme="1"/>
        <rFont val="Calibri"/>
        <family val="2"/>
        <scheme val="minor"/>
      </rPr>
      <t xml:space="preserve"> CSIS01700Q-CSIS051007-CSIS06900C-CSIS081003-CSPC010007-CSPS03000G-CSTF01000C           </t>
    </r>
    <r>
      <rPr>
        <b/>
        <sz val="10"/>
        <color rgb="FFFF0000"/>
        <rFont val="Arial"/>
        <family val="2"/>
      </rPr>
      <t xml:space="preserve">Istituti Rende           </t>
    </r>
    <r>
      <rPr>
        <sz val="10"/>
        <color theme="1"/>
        <rFont val="Arial"/>
        <family val="2"/>
      </rPr>
      <t>CSPC190001-CSPS18000D-CSIS07400X</t>
    </r>
  </si>
  <si>
    <t>1 bus</t>
  </si>
  <si>
    <t>4   1</t>
  </si>
  <si>
    <t>ia</t>
  </si>
  <si>
    <t>1 corsa feriale, nel periodo scolastico, sul percorso Marano Principato (Via Papa Giovanni XXIII - Bivio Savagli) - Cosenza (Autostazione), di km 13,039;</t>
  </si>
  <si>
    <t>Andata</t>
  </si>
  <si>
    <t>ir</t>
  </si>
  <si>
    <t>1 corsa feriale, nel periodo scolastico sul percorso  Cosenza (Autostazione) - Marano Principato (Bivio Savagli), di km. 15,929;</t>
  </si>
  <si>
    <t xml:space="preserve">1  1 </t>
  </si>
  <si>
    <t>la</t>
  </si>
  <si>
    <t>Paterno Calabro</t>
  </si>
  <si>
    <t xml:space="preserve"> 2 corsa feriale, sul percorso Paterno Calabro ( Piazza S. Francesco )  - Dipignano - Cosenza (Autostazione )  senza diramazioni , di km 19,657</t>
  </si>
  <si>
    <t>07:00     08:30</t>
  </si>
  <si>
    <t xml:space="preserve"> +2h</t>
  </si>
  <si>
    <t>140</t>
  </si>
  <si>
    <t>cr</t>
  </si>
  <si>
    <t>1 corsa feriale,nel periodo scolastico,  sul percorso Cosenza ( Autostazione ) - Dipignano - Paterno Calabro ( Piazza S.Francesco ) con la sola diramazione per Basso Di Dipignano, di km 22,670</t>
  </si>
  <si>
    <t>12:40  14:20</t>
  </si>
  <si>
    <t>157</t>
  </si>
  <si>
    <t>fa</t>
  </si>
  <si>
    <t>Rende</t>
  </si>
  <si>
    <t>1 corse  feriali nel periodo non scolastico, sul percorso Cosenza (Autostazione) - Rende (Via Volta, 66), di km. 8,469;</t>
  </si>
  <si>
    <t>+ 1h</t>
  </si>
  <si>
    <t>fr</t>
  </si>
  <si>
    <t>1 corse feriali, nel periodio scolastico, sul percorso Rende (Quattromiglia - Via Volta - Stazione Ferroviaria) - Cosenza (Autostazione), di km. 10,112;</t>
  </si>
  <si>
    <t>ca</t>
  </si>
  <si>
    <t>Montalto Uffugo</t>
  </si>
  <si>
    <t xml:space="preserve"> 3 corse feriali, nel  periodo scolastico, sul percorso  Cosenza (Autostazione) - Bivio Acri/Bisignano/Luzzi (Via Verdi, 171), di km. 17,751;</t>
  </si>
  <si>
    <t>13:00 13:25        14:30</t>
  </si>
  <si>
    <t>2h+1 bus</t>
  </si>
  <si>
    <t>1 corsa feriale, nel periodo scolastico, sul percorso Bivio Acri/Bisignano/Luzzi (Via Verdi, 171) - Cosenza (Autostazione), senza diramazioni, di km. 18,125;</t>
  </si>
  <si>
    <t>139</t>
  </si>
  <si>
    <t>br</t>
  </si>
  <si>
    <t>Castrolibero</t>
  </si>
  <si>
    <t>Marano Marchesato</t>
  </si>
  <si>
    <t xml:space="preserve">1 corsa  feriale, nel  periodo scolastico, sul percorso Castrolibero (C.da Marchesato - Istituto E. Maiorana) - Marano Marchesato (Piazza Curcio), esclusa la diramazione, di km. 14,188; </t>
  </si>
  <si>
    <r>
      <rPr>
        <b/>
        <sz val="10"/>
        <color rgb="FFFF0000"/>
        <rFont val="Arial"/>
        <family val="2"/>
      </rPr>
      <t xml:space="preserve">Castrolibero  </t>
    </r>
    <r>
      <rPr>
        <sz val="11"/>
        <color theme="1"/>
        <rFont val="Calibri"/>
        <family val="2"/>
        <scheme val="minor"/>
      </rPr>
      <t xml:space="preserve">           CSIS049007 - Istituto Majorana-Valentini</t>
    </r>
  </si>
  <si>
    <t xml:space="preserve">F </t>
  </si>
  <si>
    <t>kr</t>
  </si>
  <si>
    <t>1 corsa feriale, nel periodo scolastico, sul percorso Castrolibero (Contrada Marchesato Ist. Maiorana) - Rende (Roges - Via Valle del Neto n.c. 7), di km. 3,267;</t>
  </si>
  <si>
    <t xml:space="preserve">13:00   14:00 </t>
  </si>
  <si>
    <t xml:space="preserve"> +1 h</t>
  </si>
  <si>
    <t>ta</t>
  </si>
  <si>
    <t>1 corsa  feriale, nel periodo scolastico,  sul percorso  Rende (Via Valle del Neto) - Montalto Uffugo (Bv. BIVIO S.S.19 per ROSE (Via B. Croce,122), senza diramazioni, di km. 10,102;</t>
  </si>
  <si>
    <t>13:20    14:20</t>
  </si>
  <si>
    <t>3   1</t>
  </si>
  <si>
    <t>1 corsa feriale, Venerdì del periodo scolastico, sul percorso Castrolibero (Contrada Marchesato Ist. Maiorana) - Rende (Roges - Via Valle del Neto n.c. 7), di km. 3,267;</t>
  </si>
  <si>
    <t xml:space="preserve"> +1 bus</t>
  </si>
  <si>
    <t>1  1</t>
  </si>
  <si>
    <t>ba</t>
  </si>
  <si>
    <t>1 corsa feriale, nei giorni di venerdì, sul percorso  Rende (Via Valle del Neto) - Rende (Quattromiglia - Stazione Ferroviaria), di km. 3,122;</t>
  </si>
  <si>
    <t>1 corsa feriale, nei giorni lunedì, martedì e mercoledì del periodo scolastico, sul percorso Castrolibero (Contrada Marchesato Ist. Maiorana) - Rende (Roges - Via Valle del Neto n.c. 7), di km. 3,267;</t>
  </si>
  <si>
    <t>2   1</t>
  </si>
  <si>
    <t>qa</t>
  </si>
  <si>
    <t>1 corsa feriale, nei giorni di lunedì, martedì e mercoledì del periodo scolastico, sul percorso  Rende (Via Valle del Neto) - Bivio Acri/Bisignano/Luzzi (Via Verdi, 171), senza diramazioni, di km. 14,197;</t>
  </si>
  <si>
    <t xml:space="preserve">N </t>
  </si>
  <si>
    <t>zr</t>
  </si>
  <si>
    <t>1 corsa feriale, nel periodo scolastico,  sul percorso BIVIO S.S. 19 per ROSE (Via B. Croce)-RENDE (Cancello Magdalone), di km 3,915</t>
  </si>
  <si>
    <t>07:15   07:20  08:20</t>
  </si>
  <si>
    <t>1h +1 bus</t>
  </si>
  <si>
    <t>vr</t>
  </si>
  <si>
    <t>1 corsa feriale, nel periodo scolastico, sul percorso Rende (Cancello Magdalone) Castrolibero (C.da Marchesato - Istituto E. Maiorana), di km. 8,693;</t>
  </si>
  <si>
    <t>07:30    07:35   08:35</t>
  </si>
  <si>
    <t>Area alto tirreno cosentino</t>
  </si>
  <si>
    <t>Guardia Piemontese</t>
  </si>
  <si>
    <t>Cetraro</t>
  </si>
  <si>
    <t>1 corsa feriale, nel periodo scolastico, sul percorso Guardia Piemontese (Stazione Ferroviaria) - Acquappesa (Via Rifugio) - Cetraro (Contrada Mulini), di km. 8,999;</t>
  </si>
  <si>
    <t>CSIS028006</t>
  </si>
  <si>
    <t xml:space="preserve">1 bus </t>
  </si>
  <si>
    <t>bus b</t>
  </si>
  <si>
    <t>Fuscaldo</t>
  </si>
  <si>
    <t>2 corse feriali, nel periodo non scolastico, sul percorso Fuscaldo (Bivio Fontanella) - Guardia Piemontese (Stazione Ferroviaria), senza diramazioni, di km. 10,220;</t>
  </si>
  <si>
    <t>07:15  08:15</t>
  </si>
  <si>
    <t xml:space="preserve">1 h </t>
  </si>
  <si>
    <t xml:space="preserve">bus a </t>
  </si>
  <si>
    <t xml:space="preserve">solo una corsa </t>
  </si>
  <si>
    <t>sr</t>
  </si>
  <si>
    <t>1 corsa feriale, nel periodo scolastico, sul percorso Cetraro Marina (Stazione di Servizio Q8) - Cetraro (Piazza del Popolo - Bivio Corso S. Benedetto), di km. 4,565;</t>
  </si>
  <si>
    <t xml:space="preserve">1 bu    </t>
  </si>
  <si>
    <t>bus d</t>
  </si>
  <si>
    <t>rr</t>
  </si>
  <si>
    <t>2 corse feriali, nel periodo non scolastico, sul percorso Stazione di Guardia Piemontese - Cetraro Marina (Stazione di Servizio Q8), di km. 6,739</t>
  </si>
  <si>
    <t>12:00  13:00</t>
  </si>
  <si>
    <t>na</t>
  </si>
  <si>
    <t>1 corsa feriali, nel periodo scolastico, sul percorso Cetraro (Bivio Corso S. Benedetto) - Stazione Ferroviaria di Guardia Piemontese, di km. 10,186;</t>
  </si>
  <si>
    <t xml:space="preserve">1 bus    </t>
  </si>
  <si>
    <t>1 corsa feriale sul percorso Guardia Piemontese (Stazione Ferroviaria) - Fuscaldo Marina (Via De Seta - Ufficio Postale) - Fuscaldo Marina (Istituto Tecnico), compresa le diramazioni per Fuscaldo (Contrada Acquicelle e Contrada Pesco), di km. 23,934;</t>
  </si>
  <si>
    <t>CSIS028006 - CSRH07000Q</t>
  </si>
  <si>
    <t xml:space="preserve">1 bus  </t>
  </si>
  <si>
    <t>hr</t>
  </si>
  <si>
    <t>Paola</t>
  </si>
  <si>
    <t>2  corse feriali sul percorso Paola (Piazza IV Novembre) - Paola (Contrada S. Miceli) - (Fuscaldo Marina (Via De Seta Ufficio Postale) - Fuscaldo (Contrada Pesco), senza diramazione, di km. 17,842;</t>
  </si>
  <si>
    <t xml:space="preserve"> CSIS072008-CSIS028006-CSPS210004-CSRH07000Q</t>
  </si>
  <si>
    <t>08:00  09:00</t>
  </si>
  <si>
    <t>bus a</t>
  </si>
  <si>
    <t>2 corse feriali, nel periodo scolastico, sul percorso  Cetraro (Contrada Mulini) - Fuscaldo (Istituto Tecnico) - Paola (Piazza IV Novembre), di km. 22,142;</t>
  </si>
  <si>
    <t>13:00  14:30</t>
  </si>
  <si>
    <t xml:space="preserve">1h    </t>
  </si>
  <si>
    <t>ja</t>
  </si>
  <si>
    <t>Sangineto</t>
  </si>
  <si>
    <t>2 corse feriali, nel periodo soclastico, sul percorso Bivio Sangineto - Stazione Ferroviaria di Guardia Piemontese, di km. 18,818;</t>
  </si>
  <si>
    <t>CSPM070003 - CSIS023003</t>
  </si>
  <si>
    <t>13:40  14:40</t>
  </si>
  <si>
    <t>dr</t>
  </si>
  <si>
    <t>2 corse feriali, nel periodo scolastico, sul percorso Cetraro Marina (Stazione di servizio Q8) - Bivio Sangineto, di km. 11,599;</t>
  </si>
  <si>
    <t xml:space="preserve">1h </t>
  </si>
  <si>
    <t>new</t>
  </si>
  <si>
    <t>itinerario nuovo</t>
  </si>
  <si>
    <t>Belvedere Marttimo</t>
  </si>
  <si>
    <t>Marcellina</t>
  </si>
  <si>
    <t>1 corsa feriale, nel periodo scolastico da Belvedere Marittimo ( Piazza Amellino ), Marcellina ( Stazione Ferroviaria ) - Scalea, di km 34,901</t>
  </si>
  <si>
    <t>CSPS20000D - CSPM070003 - CSIS023003</t>
  </si>
  <si>
    <t xml:space="preserve">1 bus     </t>
  </si>
  <si>
    <t>bus c</t>
  </si>
  <si>
    <t>Totale Km</t>
  </si>
  <si>
    <t>Legenda Istituti</t>
  </si>
  <si>
    <t>Codice</t>
  </si>
  <si>
    <t>Descrizione</t>
  </si>
  <si>
    <t>CSIS049007</t>
  </si>
  <si>
    <t>I.I.S. "LS-ITGG" Castolibero</t>
  </si>
  <si>
    <t>CSPM070003</t>
  </si>
  <si>
    <t>I.M. "T. CAMPANELLA"  - BELVEDERE MARITTIMO</t>
  </si>
  <si>
    <t>I.I.S. LC-ISA-ITA-ITT-LS-IPSIA - CETRARO</t>
  </si>
  <si>
    <t>CSPC190001</t>
  </si>
  <si>
    <t>L.C. "DA FIORE" ( RENDE )</t>
  </si>
  <si>
    <t>CSIS023003</t>
  </si>
  <si>
    <t>I.I.S. "ITCG-IPA+ITI" - DIAMANTE</t>
  </si>
  <si>
    <t>CSPS18000D</t>
  </si>
  <si>
    <t>LS. "PITAGORA" (RENDE)</t>
  </si>
  <si>
    <t>CSIS072008</t>
  </si>
  <si>
    <t>I.I.S. "ITCG-IPSIA-IPSC" - PAOLA</t>
  </si>
  <si>
    <t>CSIS07400X</t>
  </si>
  <si>
    <t>I.I. ITE "V. COSENTINO-IPAA"F.TODARO" (RENDE)</t>
  </si>
  <si>
    <t>CSPS210004</t>
  </si>
  <si>
    <t>L.S. - PAOLA</t>
  </si>
  <si>
    <t>CSRH07000Q</t>
  </si>
  <si>
    <t>I.P.S.E.O.A.  - PAOLA</t>
  </si>
  <si>
    <t>CSIS01700Q</t>
  </si>
  <si>
    <t>I.I.S. "Mancini-Tommasi" Ipseoa+Ita Cosenza</t>
  </si>
  <si>
    <t>CSPS20000D</t>
  </si>
  <si>
    <t>L.S. - SCALEA</t>
  </si>
  <si>
    <t>CSIS051007</t>
  </si>
  <si>
    <t>I.I.S. "IPSS_ITAS" Da Vinci_Nitti  Cosenza</t>
  </si>
  <si>
    <t>CSIS06900C</t>
  </si>
  <si>
    <t>I.I.S. "Pezzullo"  Cosenza</t>
  </si>
  <si>
    <t>CSIS081003</t>
  </si>
  <si>
    <t>I.I.S. "L. Della Valle"  Cosenza</t>
  </si>
  <si>
    <t>CSPC010007</t>
  </si>
  <si>
    <t>L.C. "Telesio" Cosenza</t>
  </si>
  <si>
    <t>CSPS03000G</t>
  </si>
  <si>
    <t>L.S. "Scorza" Cosenza</t>
  </si>
  <si>
    <t>CSTF01000C</t>
  </si>
  <si>
    <t>I.T.I. "Monaco" Cosenza</t>
  </si>
  <si>
    <t>CSPS020001</t>
  </si>
  <si>
    <t>L.S. "Fermi" Cosenza</t>
  </si>
  <si>
    <t>SAJ srl</t>
  </si>
  <si>
    <t>Itinerario</t>
  </si>
  <si>
    <t>Identificativo corse</t>
  </si>
  <si>
    <t>Ora corsa bis</t>
  </si>
  <si>
    <t>Note</t>
  </si>
  <si>
    <t>d</t>
  </si>
  <si>
    <t>1 c.c. feriale, nel periodo scolastico, sul percorso parziale Albidona-Trebisacce, di Km 14,400</t>
  </si>
  <si>
    <t>Albidona</t>
  </si>
  <si>
    <t>Trebisacce</t>
  </si>
  <si>
    <t>CSIS06300D - CSPS310001 -CSTD05000L</t>
  </si>
  <si>
    <t>13.00</t>
  </si>
  <si>
    <t xml:space="preserve"> + 1 h</t>
  </si>
  <si>
    <t>08.30</t>
  </si>
  <si>
    <t>1  4</t>
  </si>
  <si>
    <t>h</t>
  </si>
  <si>
    <t>1 c.c. feriale, nel periodo scolastico, sul percorso parziale Trebisacce - Francavilla Mariitima, di km. 22,600;</t>
  </si>
  <si>
    <t>Francavilla M.</t>
  </si>
  <si>
    <t>+ 1 h</t>
  </si>
  <si>
    <t>1  6</t>
  </si>
  <si>
    <t>e</t>
  </si>
  <si>
    <t>1 c.c. feriale, nel periodo scolastico , sul percorso parziale Villapiana - Trebisacce</t>
  </si>
  <si>
    <t>Villapiana</t>
  </si>
  <si>
    <t>13.00/14.00</t>
  </si>
  <si>
    <t xml:space="preserve"> +2 bus</t>
  </si>
  <si>
    <t>08.00/08.30</t>
  </si>
  <si>
    <t>a</t>
  </si>
  <si>
    <t>1 c.c. feriale, nel periodo scolastico , sul percorso intero Trebisacce-Policoro , di Km 54,400</t>
  </si>
  <si>
    <t>Policoro</t>
  </si>
  <si>
    <t>POLICORO</t>
  </si>
  <si>
    <t>c</t>
  </si>
  <si>
    <t>1 c.c. feriale, nel periodo scolastico, sul percorso parziale  Trebisacce- Stazione ferroviaria di Sibari, di km. 15,100;</t>
  </si>
  <si>
    <t>Sibari</t>
  </si>
  <si>
    <t>1 c.c feriale , nel periodo scolastico, sul percorso intero Sibari-Castrovillari , di Km 39,800</t>
  </si>
  <si>
    <t>Castrovillari</t>
  </si>
  <si>
    <t>CSIS029002- CSIS079003- CSRH010004- CSTF020003</t>
  </si>
  <si>
    <t>CSIS06300D</t>
  </si>
  <si>
    <t>I.I.S. "IPSIA- ITI"</t>
  </si>
  <si>
    <t>CSPS310001</t>
  </si>
  <si>
    <t>L.S.+SEZ. CL. ANN.</t>
  </si>
  <si>
    <t>CSTD05000L</t>
  </si>
  <si>
    <t>I.T.S. "G. FILANGIERI"</t>
  </si>
  <si>
    <t>CSIS029002</t>
  </si>
  <si>
    <t>I.I.S. "LC-ISA"</t>
  </si>
  <si>
    <t>CSIS079003</t>
  </si>
  <si>
    <t xml:space="preserve">I.I.S.  LS "E.MATTEI" </t>
  </si>
  <si>
    <t>CSRH010004</t>
  </si>
  <si>
    <t>I.P.S.E.O.A.</t>
  </si>
  <si>
    <t>CSTF020003</t>
  </si>
  <si>
    <t xml:space="preserve">I.T.I. "FERMI" </t>
  </si>
  <si>
    <t>costo giornaliero</t>
  </si>
  <si>
    <t>vaccarizzo-montalto-lucchetta-cosenza</t>
  </si>
  <si>
    <t>partenza da vaccarizzo di montalto</t>
  </si>
  <si>
    <t>A-B-C-D-E-F-G-H-I-L-M-N</t>
  </si>
  <si>
    <t>cosenza-lucchetta-montalto-vaccarizzo</t>
  </si>
  <si>
    <t>arrivo a vaccarizzo di montalto</t>
  </si>
  <si>
    <t>cosenza-campo di fieno</t>
  </si>
  <si>
    <t xml:space="preserve">incarrozza solo pianette </t>
  </si>
  <si>
    <t>1a</t>
  </si>
  <si>
    <t>s.vincenzo la costa-cosenza</t>
  </si>
  <si>
    <t>via prioli</t>
  </si>
  <si>
    <t>cosenza-s.vincenzo la costa</t>
  </si>
  <si>
    <t>lattarico-regina-cosenza</t>
  </si>
  <si>
    <t>da piretto via farneto</t>
  </si>
  <si>
    <t>rota greca-cosenza via pianette</t>
  </si>
  <si>
    <t xml:space="preserve">da piretto  </t>
  </si>
  <si>
    <t>san fili-cosenza</t>
  </si>
  <si>
    <t>cosenza-san fili</t>
  </si>
  <si>
    <t>luzzi-cosenza</t>
  </si>
  <si>
    <t>via ss19</t>
  </si>
  <si>
    <t>cosenza-luzzi</t>
  </si>
  <si>
    <t>via gidora</t>
  </si>
  <si>
    <t>grimaldi-cosenza</t>
  </si>
  <si>
    <t>via ss 18</t>
  </si>
  <si>
    <t>cosenza-grimaldi</t>
  </si>
  <si>
    <t>via ss18</t>
  </si>
  <si>
    <t>s.pietro-cosenza</t>
  </si>
  <si>
    <t>cosenza-s.pietro</t>
  </si>
  <si>
    <t>spezzano sila-cosenza</t>
  </si>
  <si>
    <t>via magli</t>
  </si>
  <si>
    <t>spezzano piccolo-cosenza</t>
  </si>
  <si>
    <t>rovito-cosenza</t>
  </si>
  <si>
    <t>via pianette di rovito</t>
  </si>
  <si>
    <t>casole bruzio-cosenza</t>
  </si>
  <si>
    <t>partenza casole (pianeta pulito)</t>
  </si>
  <si>
    <t>cosenza-rovito</t>
  </si>
  <si>
    <t>cosenza-casole bruzio</t>
  </si>
  <si>
    <t>cosenza-spezzano piccolo</t>
  </si>
  <si>
    <t>cosenza-spezzano sila</t>
  </si>
  <si>
    <t>814 ter</t>
  </si>
  <si>
    <t>via SGC 107</t>
  </si>
  <si>
    <t>aprigliano-cosenza</t>
  </si>
  <si>
    <t>partenza san rocco</t>
  </si>
  <si>
    <t>416 bis</t>
  </si>
  <si>
    <t>arrivo a san rocco</t>
  </si>
  <si>
    <t>colosimi-cosenza</t>
  </si>
  <si>
    <t>706 V</t>
  </si>
  <si>
    <t>partenza da tre arie</t>
  </si>
  <si>
    <t>cosenza-colosimi</t>
  </si>
  <si>
    <t>709 V</t>
  </si>
  <si>
    <t>arrivo a tre arie</t>
  </si>
  <si>
    <t>camigliatello-moccone-cosenza</t>
  </si>
  <si>
    <t>803 bis</t>
  </si>
  <si>
    <t>cosenza-camigliatello-moccone</t>
  </si>
  <si>
    <t>814 bis</t>
  </si>
  <si>
    <t>parenti-rogliano-piano lago-cosenza</t>
  </si>
  <si>
    <t>via autostrada</t>
  </si>
  <si>
    <t>1b</t>
  </si>
  <si>
    <t>rogliano-piano lago-cosenza</t>
  </si>
  <si>
    <t>208 IV</t>
  </si>
  <si>
    <t>1c</t>
  </si>
  <si>
    <t>cosenza-piano lago-rogliano</t>
  </si>
  <si>
    <t>207 V</t>
  </si>
  <si>
    <t>cosenza-piano lago-rogliano-parenti</t>
  </si>
  <si>
    <t>sost. TR</t>
  </si>
  <si>
    <t xml:space="preserve">Rogliano - Cosenza </t>
  </si>
  <si>
    <t>Cosenza - Rogliano</t>
  </si>
  <si>
    <t>Cosenza - Aprigliano</t>
  </si>
  <si>
    <t xml:space="preserve">Piane Crati - Cosenza </t>
  </si>
  <si>
    <t xml:space="preserve">Cosenza - Piane Crati </t>
  </si>
  <si>
    <t>programma zione suklla base del dato storico sui mezzi ridotti al 75%</t>
  </si>
  <si>
    <t>riempimento dei mezzi del 50% dei posti omologati</t>
  </si>
  <si>
    <t>ciclicità delle corse urbane per le quali nella maggior parte dei casi non necessantano di servizi aggiuntivi, fermo restando che gli orari dovreanno essere tarati all'aingresso del primo e del secondo scaglione</t>
  </si>
  <si>
    <t>Fase di testing di 10 giorni per dare effettivamente la programma zione rispetto allo scaglionamento ed alla frequeza nelle classi di quegli alunni trasportati con lo stesso mezzo</t>
  </si>
  <si>
    <t xml:space="preserve">Costo compleesivo giornaliero dell'operazione: </t>
  </si>
  <si>
    <t>Criteri</t>
  </si>
  <si>
    <t>Modalità operativi</t>
  </si>
  <si>
    <t>Costo giornaliero x provincia</t>
  </si>
  <si>
    <t>Scaglionmanto (utilizzo dello stesso mezzo e stesso autista x ottimizzare i costi che non deve essere otto le 2 ore</t>
  </si>
  <si>
    <t>Totale x provincia CS</t>
  </si>
  <si>
    <t>N. 1 coppia di corse aggiuntiva  sulla linea 57A, tratta Campana - Mandatoriccio- Cariati,  per una  percorrenza totale di km 60.4 (30.2 x 2)</t>
  </si>
  <si>
    <t>N. 1 coppie di corse aggiuntive sulla linea 58A, tratta Cariati – Mandatoriccio- Calopezzati-Crosia- Rossano,   per una  percorrenza totale di km 75.2  (37.6 x 2 )</t>
  </si>
  <si>
    <t>San Marco Argentano – Mongrassano – Cervicati – Torano – Montalto Uffugo - Rende – Cosenza a/r</t>
  </si>
  <si>
    <t>San Marco Argentano – Roggiano Gravina – Tarsia a/r</t>
  </si>
  <si>
    <t>Cerzeto – Torano Castello – Mongrassano – San Marco Argentano – Castrovillari a/r</t>
  </si>
  <si>
    <t>Rotonda – Mormanno – Morano Calabro – Castrovillari a/r</t>
  </si>
  <si>
    <t>Rose – Castiglione Cosentino – Rende – Cosenza a/r</t>
  </si>
  <si>
    <t xml:space="preserve">San Donato di Ninea – Altomonte – Castrovillari a/r </t>
  </si>
  <si>
    <t xml:space="preserve">San Donato di Ninea – Altomonte – San Lorenzo del Vallo – Rende – Cosenza   a/r </t>
  </si>
  <si>
    <t>Acquaformosa – Lungro – Firmo – Altomonte – Rende – Cosenza a/r</t>
  </si>
  <si>
    <t xml:space="preserve">Altomonte – Castrovillari a/r </t>
  </si>
  <si>
    <t>Scalea – San Domenico di Talao – Papasidero – Mormanno – Morano Calabro – Castrovillari a/r</t>
  </si>
  <si>
    <t>Marano Principato – Cerisano – Mendicino – Cosenza a/r</t>
  </si>
  <si>
    <t>Cerisano – Cosenza – San Fili – Paola – Fuscaldo – Acquappesa a/r</t>
  </si>
  <si>
    <t>Amantea – Belmonte Calabro – Longobardi – Fiumefreddo Bruzio – San Lucido – Paola a/r</t>
  </si>
  <si>
    <t>SCUOLE SERVITE</t>
  </si>
  <si>
    <r>
      <rPr>
        <b/>
        <sz val="10"/>
        <color rgb="FFFF0000"/>
        <rFont val="Arial"/>
        <family val="2"/>
        <charset val="1"/>
      </rPr>
      <t xml:space="preserve">Istituti Rende: </t>
    </r>
    <r>
      <rPr>
        <sz val="10"/>
        <rFont val="Arial"/>
        <family val="2"/>
        <charset val="1"/>
      </rPr>
      <t xml:space="preserve">  </t>
    </r>
    <r>
      <rPr>
        <sz val="9"/>
        <rFont val="Arial"/>
        <family val="2"/>
        <charset val="1"/>
      </rPr>
      <t xml:space="preserve">CSIS07400X, </t>
    </r>
    <r>
      <rPr>
        <sz val="10"/>
        <rFont val="Arial"/>
        <family val="2"/>
        <charset val="1"/>
      </rPr>
      <t xml:space="preserve"> </t>
    </r>
    <r>
      <rPr>
        <sz val="9"/>
        <rFont val="Arial"/>
        <family val="2"/>
        <charset val="1"/>
      </rPr>
      <t xml:space="preserve">CSPC190001, </t>
    </r>
    <r>
      <rPr>
        <sz val="10"/>
        <rFont val="Arial"/>
        <family val="2"/>
        <charset val="1"/>
      </rPr>
      <t xml:space="preserve"> </t>
    </r>
    <r>
      <rPr>
        <sz val="9"/>
        <rFont val="Arial"/>
        <family val="2"/>
        <charset val="1"/>
      </rPr>
      <t>CSPS18000D</t>
    </r>
    <r>
      <rPr>
        <sz val="10"/>
        <rFont val="Arial"/>
        <family val="2"/>
        <charset val="1"/>
      </rPr>
      <t xml:space="preserve">                                            </t>
    </r>
    <r>
      <rPr>
        <b/>
        <sz val="10"/>
        <color rgb="FFFF0000"/>
        <rFont val="Arial"/>
        <family val="2"/>
        <charset val="1"/>
      </rPr>
      <t>Istituti Castrolibero:</t>
    </r>
    <r>
      <rPr>
        <sz val="10"/>
        <rFont val="Arial"/>
        <family val="2"/>
        <charset val="1"/>
      </rPr>
      <t xml:space="preserve"> </t>
    </r>
    <r>
      <rPr>
        <sz val="9"/>
        <rFont val="Arial"/>
        <family val="2"/>
        <charset val="1"/>
      </rPr>
      <t xml:space="preserve">CSIS049007                            </t>
    </r>
    <r>
      <rPr>
        <b/>
        <sz val="10"/>
        <color rgb="FFFF0000"/>
        <rFont val="Arial"/>
        <family val="2"/>
        <charset val="1"/>
      </rPr>
      <t xml:space="preserve">Istituti Cosenza:  </t>
    </r>
    <r>
      <rPr>
        <sz val="9"/>
        <color rgb="FF000000"/>
        <rFont val="Arial"/>
        <family val="2"/>
        <charset val="1"/>
      </rPr>
      <t xml:space="preserve">CSIS01700Q, CSIS051007, CSIS06900C, CSPS03000G, CSTF01000C, CSPS020001, CSTL069015, </t>
    </r>
    <r>
      <rPr>
        <sz val="10"/>
        <color rgb="FF000000"/>
        <rFont val="Arial"/>
        <family val="2"/>
        <charset val="1"/>
      </rPr>
      <t xml:space="preserve">CSRI07301Q, </t>
    </r>
    <r>
      <rPr>
        <sz val="9"/>
        <color rgb="FF000000"/>
        <rFont val="Arial"/>
        <family val="2"/>
        <charset val="1"/>
      </rPr>
      <t>CSPC010007, CSIS081003</t>
    </r>
  </si>
  <si>
    <r>
      <rPr>
        <b/>
        <sz val="10"/>
        <color rgb="FFFF0000"/>
        <rFont val="Arial"/>
        <family val="2"/>
        <charset val="1"/>
      </rPr>
      <t>Istituti San Marco Argentano:</t>
    </r>
    <r>
      <rPr>
        <sz val="10"/>
        <rFont val="Arial"/>
        <family val="2"/>
        <charset val="1"/>
      </rPr>
      <t xml:space="preserve"> CSPC067025, CSTD067013, CSMM8AE011                              </t>
    </r>
    <r>
      <rPr>
        <b/>
        <sz val="10"/>
        <color rgb="FFFF0000"/>
        <rFont val="Arial"/>
        <family val="2"/>
        <charset val="1"/>
      </rPr>
      <t xml:space="preserve">Istituti Roggiano Gravina:  </t>
    </r>
    <r>
      <rPr>
        <sz val="10"/>
        <color rgb="FF000000"/>
        <rFont val="Arial"/>
        <family val="2"/>
        <charset val="1"/>
      </rPr>
      <t xml:space="preserve">CSPS02701R, CSTF02702X  </t>
    </r>
  </si>
  <si>
    <r>
      <rPr>
        <b/>
        <sz val="10"/>
        <color rgb="FFFF0000"/>
        <rFont val="Arial"/>
        <family val="2"/>
        <charset val="1"/>
      </rPr>
      <t>Istituti Castrovillari:</t>
    </r>
    <r>
      <rPr>
        <sz val="10"/>
        <rFont val="Arial"/>
        <family val="2"/>
        <charset val="1"/>
      </rPr>
      <t xml:space="preserve"> CSPC029019, CSPS07901D, CSRC029011,CSRH010004, CSRI02901N,CSSD02901V,CSTD079019, CSTF020003,CSTL07901Q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</si>
</sst>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 #,##0.00\ &quot;€&quot;_-;\-* #,##0.00\ &quot;€&quot;_-;_-* &quot;-&quot;??\ &quot;€&quot;_-;_-@_-"/>
    <numFmt numFmtId="43" formatCode="_-* #,##0.00_-;\-* #,##0.00_-;_-* &quot;-&quot;??_-;_-@_-"/>
    <numFmt numFmtId="164" formatCode="0.000"/>
    <numFmt numFmtId="165" formatCode="#,##0.00\ &quot;€&quot;"/>
    <numFmt numFmtId="166" formatCode="#,##0.000"/>
    <numFmt numFmtId="167" formatCode="[$€-410]\ * #,##0.00\ ;\-[$€-410]\ * #,##0.00\ ;[$€-410]\ * \-#\ "/>
    <numFmt numFmtId="168" formatCode="_-* #,##0.0_-;\-* #,##0.0_-;_-* &quot;-&quot;??_-;_-@_-"/>
    <numFmt numFmtId="169" formatCode="_-* #,##0.0_-;\-* #,##0.0_-;_-* &quot;-&quot;_-;_-@_-"/>
    <numFmt numFmtId="170" formatCode="#,##0.000\ &quot;€&quot;"/>
    <numFmt numFmtId="171" formatCode="[$€-2]\ #,##0.00;[Red]\-[$€-2]\ #,##0.00"/>
  </numFmts>
  <fonts count="39" x14ac:knownFonts="1">
    <font>
      <sz val="11"/>
      <color theme="1"/>
      <name val="Calibri"/>
      <family val="2"/>
      <scheme val="minor"/>
    </font>
    <font>
      <b/>
      <sz val="11"/>
      <color theme="1"/>
      <name val="Calibri"/>
      <family val="2"/>
      <scheme val="minor"/>
    </font>
    <font>
      <sz val="11"/>
      <color rgb="FF006100"/>
      <name val="Calibri"/>
      <family val="2"/>
      <scheme val="minor"/>
    </font>
    <font>
      <b/>
      <sz val="11"/>
      <name val="Calibri"/>
      <family val="2"/>
      <scheme val="minor"/>
    </font>
    <font>
      <sz val="11"/>
      <name val="Calibri"/>
      <family val="2"/>
      <scheme val="minor"/>
    </font>
    <font>
      <sz val="12"/>
      <color theme="1"/>
      <name val="Calibri"/>
      <family val="2"/>
      <scheme val="minor"/>
    </font>
    <font>
      <sz val="10"/>
      <name val="Arial"/>
      <family val="2"/>
    </font>
    <font>
      <b/>
      <sz val="10"/>
      <name val="Arial"/>
      <family val="2"/>
    </font>
    <font>
      <sz val="14"/>
      <color theme="1"/>
      <name val="Calibri"/>
      <family val="2"/>
      <scheme val="minor"/>
    </font>
    <font>
      <b/>
      <sz val="11"/>
      <color theme="1"/>
      <name val="Arial"/>
      <family val="2"/>
    </font>
    <font>
      <b/>
      <sz val="11"/>
      <color rgb="FFFF0000"/>
      <name val="Calibri"/>
      <family val="2"/>
      <scheme val="minor"/>
    </font>
    <font>
      <b/>
      <sz val="10"/>
      <color rgb="FFFF0000"/>
      <name val="Arial"/>
      <family val="2"/>
    </font>
    <font>
      <sz val="18"/>
      <color theme="1"/>
      <name val="Calibri"/>
      <family val="2"/>
      <scheme val="minor"/>
    </font>
    <font>
      <b/>
      <sz val="16"/>
      <color theme="1"/>
      <name val="Times New Roman"/>
      <family val="1"/>
    </font>
    <font>
      <sz val="12"/>
      <color theme="1"/>
      <name val="Times New Roman"/>
      <family val="1"/>
    </font>
    <font>
      <sz val="16"/>
      <color theme="1"/>
      <name val="Times New Roman"/>
      <family val="1"/>
    </font>
    <font>
      <b/>
      <sz val="12"/>
      <color theme="1"/>
      <name val="Times New Roman"/>
      <family val="1"/>
    </font>
    <font>
      <sz val="10"/>
      <name val="Calibri"/>
      <family val="2"/>
      <scheme val="minor"/>
    </font>
    <font>
      <sz val="11"/>
      <color rgb="FF000000"/>
      <name val="Calibri"/>
      <family val="2"/>
    </font>
    <font>
      <b/>
      <sz val="20"/>
      <name val="Arial"/>
      <family val="2"/>
    </font>
    <font>
      <b/>
      <i/>
      <sz val="10"/>
      <name val="Arial"/>
      <family val="2"/>
    </font>
    <font>
      <b/>
      <i/>
      <sz val="13"/>
      <color rgb="FFFF0000"/>
      <name val="Arial"/>
      <family val="2"/>
    </font>
    <font>
      <sz val="8"/>
      <name val="Arial"/>
      <family val="2"/>
    </font>
    <font>
      <sz val="10"/>
      <color theme="1"/>
      <name val="Arial"/>
      <family val="2"/>
    </font>
    <font>
      <sz val="10"/>
      <color indexed="8"/>
      <name val="Arial"/>
      <family val="2"/>
    </font>
    <font>
      <sz val="13"/>
      <color rgb="FFFF0000"/>
      <name val="Arial"/>
      <family val="2"/>
    </font>
    <font>
      <b/>
      <sz val="13"/>
      <color rgb="FFFF0000"/>
      <name val="Arial"/>
      <family val="2"/>
    </font>
    <font>
      <sz val="9"/>
      <name val="Arial"/>
      <family val="2"/>
    </font>
    <font>
      <sz val="9"/>
      <color theme="1"/>
      <name val="Arial"/>
      <family val="2"/>
    </font>
    <font>
      <b/>
      <sz val="12"/>
      <color rgb="FFFF0000"/>
      <name val="Arial"/>
      <family val="2"/>
    </font>
    <font>
      <sz val="12"/>
      <color rgb="FF000000"/>
      <name val="Calibri"/>
      <family val="2"/>
      <scheme val="minor"/>
    </font>
    <font>
      <sz val="10"/>
      <name val="Arial"/>
      <family val="2"/>
      <charset val="1"/>
    </font>
    <font>
      <sz val="10"/>
      <name val="Calibri"/>
      <family val="2"/>
      <charset val="1"/>
    </font>
    <font>
      <sz val="11"/>
      <name val="Calibri"/>
      <family val="2"/>
      <charset val="1"/>
    </font>
    <font>
      <b/>
      <sz val="10"/>
      <name val="Arial"/>
      <family val="2"/>
      <charset val="1"/>
    </font>
    <font>
      <sz val="9"/>
      <name val="Arial"/>
      <family val="2"/>
      <charset val="1"/>
    </font>
    <font>
      <sz val="10"/>
      <color rgb="FF000000"/>
      <name val="Arial"/>
      <family val="2"/>
      <charset val="1"/>
    </font>
    <font>
      <b/>
      <sz val="10"/>
      <color rgb="FFFF0000"/>
      <name val="Arial"/>
      <family val="2"/>
      <charset val="1"/>
    </font>
    <font>
      <sz val="9"/>
      <color rgb="FF000000"/>
      <name val="Arial"/>
      <family val="2"/>
      <charset val="1"/>
    </font>
  </fonts>
  <fills count="11">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9"/>
        <bgColor indexed="64"/>
      </patternFill>
    </fill>
    <fill>
      <patternFill patternType="solid">
        <fgColor rgb="FFFFFF00"/>
        <bgColor rgb="FFFFFF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diagonal/>
    </border>
  </borders>
  <cellStyleXfs count="8">
    <xf numFmtId="0" fontId="0" fillId="0" borderId="0"/>
    <xf numFmtId="0" fontId="2" fillId="2" borderId="0" applyNumberFormat="0" applyBorder="0" applyAlignment="0" applyProtection="0"/>
    <xf numFmtId="0" fontId="6" fillId="0" borderId="0"/>
    <xf numFmtId="167" fontId="18" fillId="0" borderId="0" applyBorder="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24" fillId="0" borderId="0"/>
  </cellStyleXfs>
  <cellXfs count="302">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20" fontId="0" fillId="0" borderId="1" xfId="0" applyNumberForma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0" fontId="2" fillId="3" borderId="0" xfId="1" applyFill="1" applyBorder="1"/>
    <xf numFmtId="0" fontId="0" fillId="0" borderId="1" xfId="0" applyBorder="1"/>
    <xf numFmtId="0" fontId="3" fillId="3" borderId="1" xfId="0" applyFont="1" applyFill="1" applyBorder="1" applyAlignment="1">
      <alignment horizontal="center" vertical="center"/>
    </xf>
    <xf numFmtId="0" fontId="4" fillId="3" borderId="1" xfId="1" applyFont="1" applyFill="1" applyBorder="1" applyAlignment="1">
      <alignment horizontal="center" vertical="center"/>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164" fontId="4" fillId="3" borderId="1" xfId="1" applyNumberFormat="1" applyFont="1" applyFill="1" applyBorder="1" applyAlignment="1">
      <alignment horizontal="center" vertical="center"/>
    </xf>
    <xf numFmtId="20" fontId="4" fillId="3" borderId="1" xfId="1" applyNumberFormat="1" applyFont="1" applyFill="1" applyBorder="1" applyAlignment="1">
      <alignment horizontal="center" vertical="center"/>
    </xf>
    <xf numFmtId="0" fontId="4" fillId="3" borderId="0" xfId="0" applyFont="1" applyFill="1"/>
    <xf numFmtId="0" fontId="3" fillId="0" borderId="1" xfId="0" applyFont="1" applyBorder="1" applyAlignment="1">
      <alignment horizontal="center" vertical="center"/>
    </xf>
    <xf numFmtId="49" fontId="4" fillId="0" borderId="1" xfId="0" applyNumberFormat="1" applyFont="1" applyBorder="1" applyAlignment="1">
      <alignment horizontal="center" vertical="center"/>
    </xf>
    <xf numFmtId="20"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0" fillId="0" borderId="0" xfId="0" applyAlignment="1">
      <alignment vertical="center"/>
    </xf>
    <xf numFmtId="0" fontId="0" fillId="4" borderId="1" xfId="0" applyFill="1" applyBorder="1"/>
    <xf numFmtId="0" fontId="0" fillId="0" borderId="1" xfId="0" applyBorder="1" applyAlignment="1">
      <alignment vertical="center"/>
    </xf>
    <xf numFmtId="0" fontId="0" fillId="0" borderId="5" xfId="0" applyBorder="1" applyAlignment="1">
      <alignment horizontal="right"/>
    </xf>
    <xf numFmtId="0" fontId="1" fillId="0" borderId="6" xfId="0"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64" fontId="7" fillId="0" borderId="1" xfId="2" applyNumberFormat="1" applyFont="1" applyBorder="1" applyAlignment="1">
      <alignment horizontal="center"/>
    </xf>
    <xf numFmtId="20" fontId="5" fillId="0" borderId="1" xfId="0" applyNumberFormat="1" applyFont="1" applyBorder="1" applyAlignment="1">
      <alignment horizontal="center" vertical="center"/>
    </xf>
    <xf numFmtId="0" fontId="5" fillId="0" borderId="1" xfId="0" applyFont="1" applyBorder="1" applyAlignment="1">
      <alignment vertical="center"/>
    </xf>
    <xf numFmtId="0" fontId="8" fillId="0" borderId="0" xfId="0" applyFont="1" applyAlignment="1">
      <alignment horizontal="center" vertical="center"/>
    </xf>
    <xf numFmtId="0" fontId="5" fillId="0" borderId="1" xfId="0" applyFont="1" applyBorder="1" applyAlignment="1">
      <alignment horizontal="center"/>
    </xf>
    <xf numFmtId="0" fontId="9" fillId="0" borderId="9" xfId="0" applyFont="1" applyBorder="1" applyAlignment="1">
      <alignment horizontal="center" vertical="center"/>
    </xf>
    <xf numFmtId="164" fontId="10" fillId="0" borderId="10" xfId="0" applyNumberFormat="1" applyFont="1" applyBorder="1" applyAlignment="1">
      <alignment horizontal="center" vertical="center"/>
    </xf>
    <xf numFmtId="20" fontId="0" fillId="0" borderId="1" xfId="0" applyNumberFormat="1" applyBorder="1"/>
    <xf numFmtId="164" fontId="11" fillId="0" borderId="1" xfId="2"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164" fontId="7" fillId="0" borderId="0" xfId="2" applyNumberFormat="1" applyFont="1" applyAlignment="1">
      <alignment horizontal="center"/>
    </xf>
    <xf numFmtId="20" fontId="0" fillId="0" borderId="0" xfId="0" applyNumberFormat="1"/>
    <xf numFmtId="0" fontId="5" fillId="0" borderId="0" xfId="0" applyFont="1" applyAlignment="1">
      <alignment vertical="center"/>
    </xf>
    <xf numFmtId="0" fontId="8" fillId="0" borderId="0" xfId="0" applyFont="1" applyAlignment="1">
      <alignment vertical="center"/>
    </xf>
    <xf numFmtId="49" fontId="5" fillId="0" borderId="0" xfId="0" applyNumberFormat="1" applyFont="1" applyAlignment="1">
      <alignment horizontal="center" vertical="center"/>
    </xf>
    <xf numFmtId="0" fontId="12"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3" fillId="5" borderId="11" xfId="0" applyFont="1" applyFill="1" applyBorder="1" applyAlignment="1">
      <alignment horizontal="center"/>
    </xf>
    <xf numFmtId="0" fontId="13" fillId="5" borderId="12" xfId="0" applyFont="1" applyFill="1" applyBorder="1" applyAlignment="1">
      <alignment horizontal="center"/>
    </xf>
    <xf numFmtId="3" fontId="13" fillId="5" borderId="12" xfId="0" applyNumberFormat="1" applyFont="1" applyFill="1" applyBorder="1" applyAlignment="1">
      <alignment horizontal="center"/>
    </xf>
    <xf numFmtId="0" fontId="13" fillId="5" borderId="13" xfId="0" applyFont="1" applyFill="1" applyBorder="1" applyAlignment="1">
      <alignment horizontal="center" wrapText="1"/>
    </xf>
    <xf numFmtId="0" fontId="14" fillId="0" borderId="0" xfId="0" applyFont="1"/>
    <xf numFmtId="0" fontId="15" fillId="6" borderId="14" xfId="0" applyFont="1" applyFill="1" applyBorder="1"/>
    <xf numFmtId="0" fontId="15" fillId="6" borderId="15" xfId="0" applyFont="1" applyFill="1" applyBorder="1"/>
    <xf numFmtId="0" fontId="13" fillId="6" borderId="16" xfId="0" applyFont="1" applyFill="1" applyBorder="1"/>
    <xf numFmtId="0" fontId="15" fillId="7" borderId="14" xfId="0" applyFont="1" applyFill="1" applyBorder="1" applyAlignment="1">
      <alignment wrapText="1"/>
    </xf>
    <xf numFmtId="0" fontId="15" fillId="7" borderId="15" xfId="0" applyFont="1" applyFill="1" applyBorder="1"/>
    <xf numFmtId="0" fontId="13" fillId="7" borderId="16" xfId="0" applyFont="1" applyFill="1" applyBorder="1"/>
    <xf numFmtId="44" fontId="0" fillId="0" borderId="0" xfId="0" applyNumberFormat="1"/>
    <xf numFmtId="44" fontId="14" fillId="0" borderId="0" xfId="0" applyNumberFormat="1" applyFont="1"/>
    <xf numFmtId="44" fontId="16" fillId="4" borderId="0" xfId="0" applyNumberFormat="1" applyFont="1" applyFill="1"/>
    <xf numFmtId="0" fontId="16" fillId="4" borderId="0" xfId="0" applyFont="1" applyFill="1"/>
    <xf numFmtId="165" fontId="0" fillId="0" borderId="0" xfId="0" applyNumberFormat="1"/>
    <xf numFmtId="165" fontId="1" fillId="4" borderId="0" xfId="0" applyNumberFormat="1" applyFont="1" applyFill="1"/>
    <xf numFmtId="0" fontId="1" fillId="4" borderId="0" xfId="0" applyFont="1" applyFill="1"/>
    <xf numFmtId="0" fontId="17" fillId="0" borderId="0" xfId="2" applyFont="1"/>
    <xf numFmtId="0" fontId="6" fillId="0" borderId="0" xfId="2"/>
    <xf numFmtId="0" fontId="4" fillId="0" borderId="0" xfId="2" applyFont="1"/>
    <xf numFmtId="166" fontId="4" fillId="0" borderId="0" xfId="2" applyNumberFormat="1" applyFont="1"/>
    <xf numFmtId="166" fontId="4" fillId="0" borderId="0" xfId="2" applyNumberFormat="1" applyFont="1" applyAlignment="1">
      <alignment horizontal="center"/>
    </xf>
    <xf numFmtId="0" fontId="4" fillId="0" borderId="0" xfId="2" quotePrefix="1" applyFont="1"/>
    <xf numFmtId="165" fontId="17" fillId="0" borderId="0" xfId="2" applyNumberFormat="1" applyFont="1"/>
    <xf numFmtId="165" fontId="4" fillId="0" borderId="0" xfId="2" applyNumberFormat="1" applyFont="1"/>
    <xf numFmtId="0" fontId="3" fillId="0" borderId="0" xfId="2" applyFont="1"/>
    <xf numFmtId="165" fontId="6" fillId="0" borderId="0" xfId="2" applyNumberFormat="1"/>
    <xf numFmtId="165" fontId="3" fillId="4" borderId="0" xfId="2" applyNumberFormat="1" applyFont="1" applyFill="1"/>
    <xf numFmtId="0" fontId="19" fillId="0" borderId="0" xfId="4" applyFont="1"/>
    <xf numFmtId="0" fontId="6" fillId="0" borderId="0" xfId="4"/>
    <xf numFmtId="0" fontId="6" fillId="0" borderId="0" xfId="4" applyAlignment="1">
      <alignment vertical="center"/>
    </xf>
    <xf numFmtId="0" fontId="6" fillId="0" borderId="0" xfId="4" applyAlignment="1">
      <alignment horizontal="center"/>
    </xf>
    <xf numFmtId="0" fontId="20" fillId="0" borderId="0" xfId="4" applyFont="1"/>
    <xf numFmtId="0" fontId="21" fillId="0" borderId="0" xfId="4" applyFont="1"/>
    <xf numFmtId="0" fontId="7" fillId="0" borderId="1" xfId="4" applyFont="1" applyBorder="1" applyAlignment="1">
      <alignment horizontal="center" vertical="center" wrapText="1"/>
    </xf>
    <xf numFmtId="49" fontId="7" fillId="0" borderId="1" xfId="4" applyNumberFormat="1" applyFont="1" applyBorder="1" applyAlignment="1">
      <alignment horizontal="center" vertical="center" textRotation="90" wrapText="1"/>
    </xf>
    <xf numFmtId="0" fontId="7" fillId="4" borderId="1" xfId="4" applyFont="1" applyFill="1" applyBorder="1" applyAlignment="1">
      <alignment horizontal="center" vertical="center" wrapText="1"/>
    </xf>
    <xf numFmtId="49" fontId="7" fillId="4" borderId="1" xfId="4" applyNumberFormat="1" applyFont="1" applyFill="1" applyBorder="1" applyAlignment="1">
      <alignment horizontal="center" vertical="center" textRotation="90" wrapText="1"/>
    </xf>
    <xf numFmtId="49" fontId="7" fillId="4" borderId="1" xfId="4" applyNumberFormat="1" applyFont="1" applyFill="1" applyBorder="1" applyAlignment="1">
      <alignment vertical="center" textRotation="90" wrapText="1"/>
    </xf>
    <xf numFmtId="0" fontId="0" fillId="0" borderId="1" xfId="4" applyFont="1" applyBorder="1" applyAlignment="1">
      <alignment horizontal="center"/>
    </xf>
    <xf numFmtId="0" fontId="0" fillId="0" borderId="0" xfId="4" applyFont="1"/>
    <xf numFmtId="0" fontId="6" fillId="0" borderId="17" xfId="4" applyBorder="1" applyAlignment="1">
      <alignment horizontal="center" vertical="center" wrapText="1"/>
    </xf>
    <xf numFmtId="0" fontId="6" fillId="0" borderId="17" xfId="4" applyBorder="1" applyAlignment="1">
      <alignment horizontal="center" vertical="center" wrapText="1" shrinkToFit="1"/>
    </xf>
    <xf numFmtId="0" fontId="22" fillId="0" borderId="17" xfId="4" applyFont="1" applyBorder="1" applyAlignment="1">
      <alignment horizontal="center" vertical="center" wrapText="1" shrinkToFit="1"/>
    </xf>
    <xf numFmtId="0" fontId="22" fillId="0" borderId="17" xfId="4" applyFont="1" applyBorder="1" applyAlignment="1">
      <alignment vertical="top" wrapText="1" shrinkToFit="1"/>
    </xf>
    <xf numFmtId="168" fontId="6" fillId="0" borderId="17" xfId="5" applyNumberFormat="1" applyBorder="1" applyAlignment="1">
      <alignment horizontal="center" vertical="center" wrapText="1"/>
    </xf>
    <xf numFmtId="41" fontId="6" fillId="0" borderId="17" xfId="6" applyBorder="1" applyAlignment="1">
      <alignment vertical="center" wrapText="1"/>
    </xf>
    <xf numFmtId="20" fontId="22" fillId="0" borderId="17" xfId="6" applyNumberFormat="1" applyFont="1" applyBorder="1" applyAlignment="1">
      <alignment horizontal="center" vertical="center" wrapText="1"/>
    </xf>
    <xf numFmtId="41" fontId="22" fillId="0" borderId="17" xfId="6" applyFont="1" applyBorder="1" applyAlignment="1">
      <alignment vertical="center" wrapText="1"/>
    </xf>
    <xf numFmtId="41" fontId="22" fillId="0" borderId="17" xfId="6" applyFont="1" applyBorder="1" applyAlignment="1">
      <alignment horizontal="center" vertical="center" wrapText="1"/>
    </xf>
    <xf numFmtId="20" fontId="6" fillId="0" borderId="1" xfId="4" applyNumberFormat="1" applyBorder="1" applyAlignment="1">
      <alignment horizontal="center"/>
    </xf>
    <xf numFmtId="0" fontId="7" fillId="0" borderId="1" xfId="4" applyFont="1" applyBorder="1" applyAlignment="1">
      <alignment horizontal="center"/>
    </xf>
    <xf numFmtId="0" fontId="6" fillId="0" borderId="1" xfId="4" applyBorder="1" applyAlignment="1">
      <alignment horizontal="center"/>
    </xf>
    <xf numFmtId="0" fontId="6" fillId="0" borderId="19" xfId="4" applyBorder="1" applyAlignment="1">
      <alignment horizontal="center" vertical="center" wrapText="1"/>
    </xf>
    <xf numFmtId="0" fontId="6" fillId="0" borderId="19" xfId="4" applyBorder="1" applyAlignment="1">
      <alignment horizontal="center" vertical="center" wrapText="1" shrinkToFit="1"/>
    </xf>
    <xf numFmtId="0" fontId="22" fillId="0" borderId="19" xfId="4" applyFont="1" applyBorder="1" applyAlignment="1">
      <alignment horizontal="center" vertical="center" wrapText="1" shrinkToFit="1"/>
    </xf>
    <xf numFmtId="0" fontId="22" fillId="0" borderId="19" xfId="4" applyFont="1" applyBorder="1" applyAlignment="1">
      <alignment vertical="top" wrapText="1" shrinkToFit="1"/>
    </xf>
    <xf numFmtId="168" fontId="6" fillId="0" borderId="19" xfId="5" applyNumberFormat="1" applyBorder="1" applyAlignment="1">
      <alignment horizontal="center" vertical="center" wrapText="1"/>
    </xf>
    <xf numFmtId="41" fontId="6" fillId="0" borderId="19" xfId="6" applyBorder="1" applyAlignment="1">
      <alignment vertical="center" wrapText="1"/>
    </xf>
    <xf numFmtId="20" fontId="22" fillId="0" borderId="19" xfId="6" applyNumberFormat="1" applyFont="1" applyBorder="1" applyAlignment="1">
      <alignment horizontal="center" vertical="center" wrapText="1"/>
    </xf>
    <xf numFmtId="41" fontId="22" fillId="0" borderId="19" xfId="6" applyFont="1" applyBorder="1" applyAlignment="1">
      <alignment vertical="center" wrapText="1"/>
    </xf>
    <xf numFmtId="41" fontId="22" fillId="0" borderId="19" xfId="6" applyFont="1" applyBorder="1" applyAlignment="1">
      <alignment horizontal="center" vertical="center" wrapText="1"/>
    </xf>
    <xf numFmtId="0" fontId="6" fillId="8" borderId="19" xfId="4" applyFill="1" applyBorder="1" applyAlignment="1">
      <alignment horizontal="center" vertical="center" wrapText="1"/>
    </xf>
    <xf numFmtId="0" fontId="6" fillId="8" borderId="19" xfId="4" applyFill="1" applyBorder="1" applyAlignment="1">
      <alignment horizontal="center" vertical="center" wrapText="1" shrinkToFit="1"/>
    </xf>
    <xf numFmtId="0" fontId="22" fillId="8" borderId="19" xfId="4" applyFont="1" applyFill="1" applyBorder="1" applyAlignment="1">
      <alignment horizontal="center" vertical="center" wrapText="1" shrinkToFit="1"/>
    </xf>
    <xf numFmtId="0" fontId="22" fillId="8" borderId="19" xfId="4" applyFont="1" applyFill="1" applyBorder="1" applyAlignment="1">
      <alignment vertical="top" wrapText="1" shrinkToFit="1"/>
    </xf>
    <xf numFmtId="168" fontId="6" fillId="8" borderId="19" xfId="5" applyNumberFormat="1" applyFill="1" applyBorder="1" applyAlignment="1">
      <alignment horizontal="center" vertical="center" wrapText="1"/>
    </xf>
    <xf numFmtId="41" fontId="6" fillId="8" borderId="19" xfId="6" applyFill="1" applyBorder="1" applyAlignment="1">
      <alignment vertical="center" wrapText="1"/>
    </xf>
    <xf numFmtId="41" fontId="22" fillId="8" borderId="19" xfId="6" applyFont="1" applyFill="1" applyBorder="1" applyAlignment="1">
      <alignment horizontal="center" vertical="center" wrapText="1"/>
    </xf>
    <xf numFmtId="41" fontId="22" fillId="8" borderId="19" xfId="6" quotePrefix="1" applyFont="1" applyFill="1" applyBorder="1" applyAlignment="1">
      <alignment horizontal="center" vertical="center" wrapText="1"/>
    </xf>
    <xf numFmtId="20" fontId="22" fillId="8" borderId="19" xfId="6" applyNumberFormat="1" applyFont="1" applyFill="1" applyBorder="1" applyAlignment="1">
      <alignment horizontal="center" vertical="center" wrapText="1"/>
    </xf>
    <xf numFmtId="41" fontId="22" fillId="0" borderId="19" xfId="6" quotePrefix="1" applyFont="1" applyBorder="1" applyAlignment="1">
      <alignment horizontal="center" vertical="center" wrapText="1"/>
    </xf>
    <xf numFmtId="20" fontId="0" fillId="0" borderId="1" xfId="4" applyNumberFormat="1" applyFont="1" applyBorder="1" applyAlignment="1">
      <alignment horizontal="center"/>
    </xf>
    <xf numFmtId="20" fontId="6" fillId="0" borderId="1" xfId="4" applyNumberFormat="1" applyBorder="1" applyAlignment="1">
      <alignment horizontal="center" vertical="center"/>
    </xf>
    <xf numFmtId="0" fontId="6" fillId="0" borderId="21" xfId="4" applyBorder="1" applyAlignment="1">
      <alignment horizontal="center" vertical="center" wrapText="1"/>
    </xf>
    <xf numFmtId="0" fontId="6" fillId="0" borderId="21" xfId="4" applyBorder="1" applyAlignment="1">
      <alignment horizontal="center" vertical="center" wrapText="1" shrinkToFit="1"/>
    </xf>
    <xf numFmtId="0" fontId="22" fillId="0" borderId="21" xfId="4" applyFont="1" applyBorder="1" applyAlignment="1">
      <alignment horizontal="center" vertical="center" wrapText="1" shrinkToFit="1"/>
    </xf>
    <xf numFmtId="0" fontId="22" fillId="0" borderId="21" xfId="4" applyFont="1" applyBorder="1" applyAlignment="1">
      <alignment vertical="top" wrapText="1" shrinkToFit="1"/>
    </xf>
    <xf numFmtId="168" fontId="6" fillId="0" borderId="21" xfId="5" applyNumberFormat="1" applyBorder="1" applyAlignment="1">
      <alignment horizontal="center" vertical="center" wrapText="1"/>
    </xf>
    <xf numFmtId="41" fontId="6" fillId="0" borderId="21" xfId="6" applyBorder="1" applyAlignment="1">
      <alignment vertical="center" wrapText="1"/>
    </xf>
    <xf numFmtId="20" fontId="22" fillId="0" borderId="21" xfId="6" applyNumberFormat="1" applyFont="1" applyBorder="1" applyAlignment="1">
      <alignment horizontal="center" vertical="center" wrapText="1"/>
    </xf>
    <xf numFmtId="41" fontId="22" fillId="0" borderId="21" xfId="6" applyFont="1" applyBorder="1" applyAlignment="1">
      <alignment horizontal="center" vertical="center" wrapText="1"/>
    </xf>
    <xf numFmtId="41" fontId="22" fillId="0" borderId="21" xfId="6" applyFont="1" applyBorder="1" applyAlignment="1">
      <alignment vertical="center" wrapText="1"/>
    </xf>
    <xf numFmtId="0" fontId="6" fillId="0" borderId="1" xfId="4" applyBorder="1" applyAlignment="1">
      <alignment horizontal="center" vertical="center" wrapText="1"/>
    </xf>
    <xf numFmtId="20" fontId="22" fillId="0" borderId="20" xfId="6" applyNumberFormat="1" applyFont="1" applyBorder="1" applyAlignment="1">
      <alignment horizontal="center" vertical="center" wrapText="1"/>
    </xf>
    <xf numFmtId="41" fontId="22" fillId="0" borderId="20" xfId="6" applyFont="1" applyBorder="1" applyAlignment="1">
      <alignment horizontal="center" vertical="center" wrapText="1"/>
    </xf>
    <xf numFmtId="41" fontId="22" fillId="0" borderId="20" xfId="6" applyFont="1" applyBorder="1" applyAlignment="1">
      <alignment vertical="center" wrapText="1"/>
    </xf>
    <xf numFmtId="0" fontId="6" fillId="0" borderId="20" xfId="4" applyBorder="1" applyAlignment="1">
      <alignment horizontal="center" vertical="center" wrapText="1"/>
    </xf>
    <xf numFmtId="0" fontId="6" fillId="0" borderId="20" xfId="4" applyBorder="1" applyAlignment="1">
      <alignment horizontal="center" vertical="center" wrapText="1" shrinkToFit="1"/>
    </xf>
    <xf numFmtId="0" fontId="22" fillId="0" borderId="20" xfId="4" applyFont="1" applyBorder="1" applyAlignment="1">
      <alignment horizontal="center" vertical="center" wrapText="1" shrinkToFit="1"/>
    </xf>
    <xf numFmtId="0" fontId="22" fillId="0" borderId="20" xfId="4" applyFont="1" applyBorder="1" applyAlignment="1">
      <alignment vertical="top" wrapText="1" shrinkToFit="1"/>
    </xf>
    <xf numFmtId="168" fontId="6" fillId="0" borderId="20" xfId="5" applyNumberFormat="1" applyBorder="1" applyAlignment="1">
      <alignment horizontal="center" vertical="center" wrapText="1"/>
    </xf>
    <xf numFmtId="41" fontId="6" fillId="0" borderId="20" xfId="6" applyBorder="1" applyAlignment="1">
      <alignment vertical="center" wrapText="1"/>
    </xf>
    <xf numFmtId="168" fontId="6" fillId="0" borderId="0" xfId="4" applyNumberFormat="1"/>
    <xf numFmtId="0" fontId="6" fillId="0" borderId="23" xfId="4" applyBorder="1"/>
    <xf numFmtId="0" fontId="6" fillId="0" borderId="23" xfId="4" applyBorder="1" applyAlignment="1">
      <alignment vertical="center"/>
    </xf>
    <xf numFmtId="0" fontId="7" fillId="0" borderId="17" xfId="4" applyFont="1" applyBorder="1" applyAlignment="1">
      <alignment horizontal="center" vertical="center" wrapText="1"/>
    </xf>
    <xf numFmtId="0" fontId="22" fillId="0" borderId="17" xfId="4" applyFont="1" applyBorder="1" applyAlignment="1">
      <alignment vertical="center" wrapText="1" shrinkToFit="1"/>
    </xf>
    <xf numFmtId="0" fontId="6" fillId="0" borderId="17" xfId="4" applyBorder="1" applyAlignment="1">
      <alignment vertical="center" wrapText="1"/>
    </xf>
    <xf numFmtId="168" fontId="6" fillId="0" borderId="17" xfId="6" applyNumberFormat="1" applyBorder="1" applyAlignment="1">
      <alignment vertical="center" wrapText="1"/>
    </xf>
    <xf numFmtId="0" fontId="7" fillId="0" borderId="19" xfId="4" applyFont="1" applyBorder="1" applyAlignment="1">
      <alignment horizontal="center" vertical="center" wrapText="1"/>
    </xf>
    <xf numFmtId="0" fontId="22" fillId="0" borderId="19" xfId="4" applyFont="1" applyBorder="1" applyAlignment="1">
      <alignment vertical="center" wrapText="1" shrinkToFit="1"/>
    </xf>
    <xf numFmtId="0" fontId="6" fillId="0" borderId="19" xfId="4" applyBorder="1" applyAlignment="1">
      <alignment vertical="center" wrapText="1"/>
    </xf>
    <xf numFmtId="168" fontId="6" fillId="0" borderId="19" xfId="6" applyNumberFormat="1" applyBorder="1" applyAlignment="1">
      <alignment vertical="center" wrapText="1"/>
    </xf>
    <xf numFmtId="0" fontId="7" fillId="0" borderId="19" xfId="7" applyFont="1" applyBorder="1" applyAlignment="1">
      <alignment horizontal="center" vertical="center" wrapText="1"/>
    </xf>
    <xf numFmtId="0" fontId="7" fillId="0" borderId="21" xfId="4" applyFont="1" applyBorder="1" applyAlignment="1">
      <alignment horizontal="center" vertical="center" wrapText="1"/>
    </xf>
    <xf numFmtId="0" fontId="22" fillId="0" borderId="21" xfId="4" applyFont="1" applyBorder="1" applyAlignment="1">
      <alignment vertical="center" wrapText="1" shrinkToFit="1"/>
    </xf>
    <xf numFmtId="0" fontId="6" fillId="0" borderId="21" xfId="4" applyBorder="1" applyAlignment="1">
      <alignment vertical="center" wrapText="1"/>
    </xf>
    <xf numFmtId="168" fontId="6" fillId="0" borderId="21" xfId="6" applyNumberFormat="1" applyBorder="1" applyAlignment="1">
      <alignment vertical="center" wrapText="1"/>
    </xf>
    <xf numFmtId="41" fontId="7" fillId="0" borderId="0" xfId="4" applyNumberFormat="1" applyFont="1"/>
    <xf numFmtId="41" fontId="7" fillId="0" borderId="0" xfId="4" applyNumberFormat="1" applyFont="1" applyAlignment="1">
      <alignment vertical="center"/>
    </xf>
    <xf numFmtId="0" fontId="25" fillId="0" borderId="0" xfId="4" applyFont="1" applyAlignment="1">
      <alignment horizontal="right"/>
    </xf>
    <xf numFmtId="41" fontId="26" fillId="0" borderId="0" xfId="4" applyNumberFormat="1" applyFont="1"/>
    <xf numFmtId="0" fontId="11" fillId="0" borderId="0" xfId="4" applyFont="1"/>
    <xf numFmtId="0" fontId="7" fillId="0" borderId="24" xfId="4" applyFont="1" applyBorder="1"/>
    <xf numFmtId="0" fontId="7" fillId="0" borderId="23" xfId="4" applyFont="1" applyBorder="1"/>
    <xf numFmtId="0" fontId="27" fillId="0" borderId="0" xfId="4" applyFont="1"/>
    <xf numFmtId="0" fontId="27" fillId="0" borderId="0" xfId="2" applyFont="1" applyAlignment="1">
      <alignment horizontal="left"/>
    </xf>
    <xf numFmtId="0" fontId="28" fillId="0" borderId="0" xfId="2" applyFont="1"/>
    <xf numFmtId="0" fontId="19" fillId="0" borderId="0" xfId="2" applyFont="1"/>
    <xf numFmtId="49" fontId="7" fillId="0" borderId="1" xfId="2" applyNumberFormat="1" applyFont="1" applyBorder="1" applyAlignment="1">
      <alignment horizontal="center" vertical="center" textRotation="90" wrapText="1"/>
    </xf>
    <xf numFmtId="0" fontId="6" fillId="8" borderId="25" xfId="2" applyFill="1" applyBorder="1" applyAlignment="1">
      <alignment vertical="center"/>
    </xf>
    <xf numFmtId="0" fontId="6" fillId="8" borderId="25" xfId="2" applyFill="1" applyBorder="1" applyAlignment="1">
      <alignment horizontal="center" vertical="center" wrapText="1"/>
    </xf>
    <xf numFmtId="1" fontId="6" fillId="8" borderId="25" xfId="2" applyNumberFormat="1" applyFill="1" applyBorder="1" applyAlignment="1">
      <alignment horizontal="center" vertical="center" wrapText="1" shrinkToFit="1"/>
    </xf>
    <xf numFmtId="0" fontId="27" fillId="8" borderId="25" xfId="2" applyFont="1" applyFill="1" applyBorder="1" applyAlignment="1">
      <alignment horizontal="center" vertical="center" wrapText="1" shrinkToFit="1"/>
    </xf>
    <xf numFmtId="49" fontId="27" fillId="8" borderId="25" xfId="2" applyNumberFormat="1" applyFont="1" applyFill="1" applyBorder="1" applyAlignment="1">
      <alignment horizontal="center" vertical="center" textRotation="90" wrapText="1"/>
    </xf>
    <xf numFmtId="0" fontId="22" fillId="8" borderId="25" xfId="2" applyFont="1" applyFill="1" applyBorder="1" applyAlignment="1">
      <alignment horizontal="left" vertical="center" wrapText="1"/>
    </xf>
    <xf numFmtId="0" fontId="6" fillId="8" borderId="25" xfId="2" applyFill="1" applyBorder="1" applyAlignment="1">
      <alignment vertical="center" wrapText="1"/>
    </xf>
    <xf numFmtId="169" fontId="0" fillId="8" borderId="25" xfId="6" applyNumberFormat="1" applyFont="1" applyFill="1" applyBorder="1" applyAlignment="1">
      <alignment vertical="center" wrapText="1"/>
    </xf>
    <xf numFmtId="41" fontId="0" fillId="8" borderId="25" xfId="6" applyFont="1" applyFill="1" applyBorder="1" applyAlignment="1">
      <alignment vertical="center" wrapText="1"/>
    </xf>
    <xf numFmtId="41" fontId="6" fillId="8" borderId="25" xfId="6" applyFill="1" applyBorder="1" applyAlignment="1">
      <alignment horizontal="center" vertical="center" wrapText="1"/>
    </xf>
    <xf numFmtId="0" fontId="6" fillId="8" borderId="27" xfId="2" applyFill="1" applyBorder="1" applyAlignment="1">
      <alignment vertical="center"/>
    </xf>
    <xf numFmtId="0" fontId="6" fillId="8" borderId="27" xfId="2" applyFill="1" applyBorder="1" applyAlignment="1">
      <alignment horizontal="center" vertical="center" wrapText="1"/>
    </xf>
    <xf numFmtId="1" fontId="6" fillId="8" borderId="27" xfId="2" applyNumberFormat="1" applyFill="1" applyBorder="1" applyAlignment="1">
      <alignment horizontal="center" vertical="center" wrapText="1" shrinkToFit="1"/>
    </xf>
    <xf numFmtId="0" fontId="27" fillId="8" borderId="27" xfId="2" applyFont="1" applyFill="1" applyBorder="1" applyAlignment="1">
      <alignment horizontal="center" vertical="center" wrapText="1" shrinkToFit="1"/>
    </xf>
    <xf numFmtId="49" fontId="27" fillId="8" borderId="27" xfId="2" applyNumberFormat="1" applyFont="1" applyFill="1" applyBorder="1" applyAlignment="1">
      <alignment horizontal="center" vertical="center" textRotation="90" wrapText="1"/>
    </xf>
    <xf numFmtId="0" fontId="22" fillId="8" borderId="27" xfId="2" applyFont="1" applyFill="1" applyBorder="1" applyAlignment="1">
      <alignment horizontal="left" vertical="center" wrapText="1"/>
    </xf>
    <xf numFmtId="0" fontId="6" fillId="8" borderId="27" xfId="2" applyFill="1" applyBorder="1" applyAlignment="1">
      <alignment vertical="center" wrapText="1"/>
    </xf>
    <xf numFmtId="169" fontId="0" fillId="8" borderId="27" xfId="6" applyNumberFormat="1" applyFont="1" applyFill="1" applyBorder="1" applyAlignment="1">
      <alignment vertical="center" wrapText="1"/>
    </xf>
    <xf numFmtId="41" fontId="0" fillId="8" borderId="27" xfId="6" applyFont="1" applyFill="1" applyBorder="1" applyAlignment="1">
      <alignment vertical="center" wrapText="1"/>
    </xf>
    <xf numFmtId="41" fontId="6" fillId="8" borderId="27" xfId="6" applyFill="1" applyBorder="1" applyAlignment="1">
      <alignment horizontal="center" vertical="center" wrapText="1"/>
    </xf>
    <xf numFmtId="0" fontId="6" fillId="0" borderId="27" xfId="2" applyBorder="1"/>
    <xf numFmtId="0" fontId="6" fillId="0" borderId="27" xfId="2" applyBorder="1" applyAlignment="1">
      <alignment horizontal="center" vertical="center" wrapText="1"/>
    </xf>
    <xf numFmtId="0" fontId="6" fillId="0" borderId="27" xfId="2" applyBorder="1" applyAlignment="1">
      <alignment vertical="center" wrapText="1" shrinkToFit="1"/>
    </xf>
    <xf numFmtId="1" fontId="6" fillId="0" borderId="27" xfId="2" applyNumberFormat="1" applyBorder="1" applyAlignment="1">
      <alignment horizontal="center" vertical="center" wrapText="1" shrinkToFit="1"/>
    </xf>
    <xf numFmtId="0" fontId="27" fillId="0" borderId="27" xfId="2" applyFont="1" applyBorder="1" applyAlignment="1">
      <alignment horizontal="center" vertical="center" wrapText="1" shrinkToFit="1"/>
    </xf>
    <xf numFmtId="0" fontId="22" fillId="0" borderId="27" xfId="2" applyFont="1" applyBorder="1" applyAlignment="1">
      <alignment vertical="center" wrapText="1" shrinkToFit="1"/>
    </xf>
    <xf numFmtId="0" fontId="6" fillId="9" borderId="27" xfId="2" applyFill="1" applyBorder="1" applyAlignment="1">
      <alignment horizontal="center" vertical="center" wrapText="1"/>
    </xf>
    <xf numFmtId="0" fontId="6" fillId="0" borderId="27" xfId="2" applyBorder="1" applyAlignment="1">
      <alignment vertical="center" wrapText="1"/>
    </xf>
    <xf numFmtId="169" fontId="0" fillId="0" borderId="27" xfId="6" applyNumberFormat="1" applyFont="1" applyBorder="1" applyAlignment="1">
      <alignment vertical="center" wrapText="1"/>
    </xf>
    <xf numFmtId="41" fontId="0" fillId="0" borderId="27" xfId="6" applyFont="1" applyBorder="1" applyAlignment="1">
      <alignment vertical="center" wrapText="1"/>
    </xf>
    <xf numFmtId="41" fontId="6" fillId="0" borderId="27" xfId="6" applyBorder="1" applyAlignment="1">
      <alignment horizontal="center" vertical="center" wrapText="1"/>
    </xf>
    <xf numFmtId="0" fontId="6" fillId="8" borderId="27" xfId="2" applyFill="1" applyBorder="1" applyAlignment="1">
      <alignment vertical="center" wrapText="1" shrinkToFit="1"/>
    </xf>
    <xf numFmtId="0" fontId="22" fillId="8" borderId="27" xfId="2" applyFont="1" applyFill="1" applyBorder="1" applyAlignment="1">
      <alignment vertical="center" wrapText="1" shrinkToFit="1"/>
    </xf>
    <xf numFmtId="0" fontId="6" fillId="0" borderId="27" xfId="2" applyBorder="1" applyAlignment="1">
      <alignment vertical="center"/>
    </xf>
    <xf numFmtId="0" fontId="27" fillId="8" borderId="27" xfId="2" applyFont="1" applyFill="1" applyBorder="1" applyAlignment="1">
      <alignment horizontal="center" vertical="center" wrapText="1"/>
    </xf>
    <xf numFmtId="0" fontId="22" fillId="8" borderId="27" xfId="2" applyFont="1" applyFill="1" applyBorder="1" applyAlignment="1">
      <alignment vertical="center" wrapText="1"/>
    </xf>
    <xf numFmtId="0" fontId="27" fillId="0" borderId="27" xfId="2" applyFont="1" applyBorder="1" applyAlignment="1">
      <alignment horizontal="center" vertical="center" wrapText="1"/>
    </xf>
    <xf numFmtId="0" fontId="22" fillId="0" borderId="27" xfId="2" applyFont="1" applyBorder="1" applyAlignment="1">
      <alignment vertical="center" wrapText="1"/>
    </xf>
    <xf numFmtId="0" fontId="6" fillId="3" borderId="27" xfId="2" applyFill="1" applyBorder="1" applyAlignment="1">
      <alignment horizontal="center" vertical="center" wrapText="1"/>
    </xf>
    <xf numFmtId="0" fontId="6" fillId="0" borderId="29" xfId="2" applyBorder="1" applyAlignment="1">
      <alignment vertical="center"/>
    </xf>
    <xf numFmtId="0" fontId="6" fillId="0" borderId="29" xfId="2" applyBorder="1" applyAlignment="1">
      <alignment horizontal="center" vertical="center" wrapText="1"/>
    </xf>
    <xf numFmtId="0" fontId="6" fillId="0" borderId="29" xfId="2" applyBorder="1" applyAlignment="1">
      <alignment vertical="center" wrapText="1"/>
    </xf>
    <xf numFmtId="1" fontId="6" fillId="0" borderId="29" xfId="2" applyNumberFormat="1" applyBorder="1" applyAlignment="1">
      <alignment horizontal="center" vertical="center" wrapText="1" shrinkToFit="1"/>
    </xf>
    <xf numFmtId="0" fontId="27" fillId="0" borderId="29" xfId="2" applyFont="1" applyBorder="1" applyAlignment="1">
      <alignment horizontal="center" vertical="center" wrapText="1"/>
    </xf>
    <xf numFmtId="0" fontId="22" fillId="0" borderId="29" xfId="2" applyFont="1" applyBorder="1" applyAlignment="1">
      <alignment vertical="center" wrapText="1"/>
    </xf>
    <xf numFmtId="0" fontId="6" fillId="3" borderId="29" xfId="2" applyFill="1" applyBorder="1" applyAlignment="1">
      <alignment horizontal="center" vertical="center" wrapText="1"/>
    </xf>
    <xf numFmtId="169" fontId="0" fillId="0" borderId="29" xfId="6" applyNumberFormat="1" applyFont="1" applyBorder="1" applyAlignment="1">
      <alignment vertical="center" wrapText="1"/>
    </xf>
    <xf numFmtId="41" fontId="0" fillId="0" borderId="29" xfId="6" applyFont="1" applyBorder="1" applyAlignment="1">
      <alignment vertical="center" wrapText="1"/>
    </xf>
    <xf numFmtId="41" fontId="6" fillId="0" borderId="29" xfId="6" applyBorder="1" applyAlignment="1">
      <alignment horizontal="center" vertical="center" wrapText="1"/>
    </xf>
    <xf numFmtId="0" fontId="29" fillId="0" borderId="0" xfId="4" applyFont="1"/>
    <xf numFmtId="0" fontId="7" fillId="0" borderId="30" xfId="4" applyFont="1" applyBorder="1"/>
    <xf numFmtId="0" fontId="6" fillId="0" borderId="23" xfId="2" applyBorder="1"/>
    <xf numFmtId="0" fontId="27" fillId="0" borderId="0" xfId="2" applyFont="1"/>
    <xf numFmtId="0" fontId="6" fillId="0" borderId="31" xfId="2" applyBorder="1"/>
    <xf numFmtId="165" fontId="6" fillId="0" borderId="0" xfId="4" applyNumberFormat="1"/>
    <xf numFmtId="165" fontId="7" fillId="4" borderId="0" xfId="4" applyNumberFormat="1" applyFont="1" applyFill="1"/>
    <xf numFmtId="0" fontId="7" fillId="4" borderId="0" xfId="4" applyFont="1" applyFill="1"/>
    <xf numFmtId="164" fontId="5" fillId="0" borderId="1" xfId="0" applyNumberFormat="1" applyFont="1" applyBorder="1" applyAlignment="1">
      <alignment horizontal="center" vertical="center"/>
    </xf>
    <xf numFmtId="0" fontId="5" fillId="0" borderId="7" xfId="0" applyFont="1" applyBorder="1" applyAlignment="1">
      <alignment vertical="center"/>
    </xf>
    <xf numFmtId="0" fontId="0" fillId="0" borderId="7" xfId="0" applyBorder="1"/>
    <xf numFmtId="0" fontId="8" fillId="0" borderId="8" xfId="0" applyFont="1" applyBorder="1" applyAlignment="1">
      <alignment horizontal="center" vertical="center"/>
    </xf>
    <xf numFmtId="164" fontId="5" fillId="0" borderId="0" xfId="0" applyNumberFormat="1" applyFont="1" applyAlignment="1">
      <alignment horizontal="center" vertical="center"/>
    </xf>
    <xf numFmtId="20" fontId="5" fillId="0" borderId="0" xfId="0" applyNumberFormat="1" applyFont="1" applyAlignment="1">
      <alignment horizontal="center" vertical="center"/>
    </xf>
    <xf numFmtId="165" fontId="7" fillId="4" borderId="0" xfId="2" applyNumberFormat="1" applyFont="1" applyFill="1"/>
    <xf numFmtId="170" fontId="0" fillId="0" borderId="0" xfId="0" applyNumberFormat="1"/>
    <xf numFmtId="170" fontId="1" fillId="4" borderId="0" xfId="0" applyNumberFormat="1" applyFont="1" applyFill="1"/>
    <xf numFmtId="0" fontId="30" fillId="0" borderId="0" xfId="0" applyFont="1" applyAlignment="1">
      <alignment vertical="center" wrapText="1"/>
    </xf>
    <xf numFmtId="171" fontId="0" fillId="0" borderId="0" xfId="0" applyNumberFormat="1"/>
    <xf numFmtId="171" fontId="1" fillId="4" borderId="0" xfId="0" applyNumberFormat="1" applyFont="1" applyFill="1"/>
    <xf numFmtId="0" fontId="32" fillId="0" borderId="0" xfId="2" applyFont="1"/>
    <xf numFmtId="0" fontId="33" fillId="0" borderId="0" xfId="2" applyFont="1"/>
    <xf numFmtId="0" fontId="34" fillId="0" borderId="23" xfId="4" applyFont="1" applyBorder="1"/>
    <xf numFmtId="0" fontId="35" fillId="0" borderId="0" xfId="4" applyFont="1"/>
    <xf numFmtId="0" fontId="36" fillId="0" borderId="0" xfId="2" applyFont="1"/>
    <xf numFmtId="0" fontId="33" fillId="0" borderId="1" xfId="2" applyFont="1" applyBorder="1" applyAlignment="1">
      <alignment wrapText="1"/>
    </xf>
    <xf numFmtId="0" fontId="33" fillId="0" borderId="1" xfId="2" applyFont="1" applyBorder="1"/>
    <xf numFmtId="0" fontId="33" fillId="0" borderId="0" xfId="2" applyFont="1" applyAlignment="1">
      <alignment horizontal="center"/>
    </xf>
    <xf numFmtId="0" fontId="6" fillId="0" borderId="0" xfId="2" applyAlignment="1">
      <alignment wrapText="1"/>
    </xf>
    <xf numFmtId="0" fontId="34" fillId="10" borderId="0" xfId="2" applyFont="1" applyFill="1"/>
    <xf numFmtId="0" fontId="8" fillId="0" borderId="0" xfId="0" applyFont="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5" fillId="0" borderId="1" xfId="0" applyFont="1" applyBorder="1" applyAlignment="1">
      <alignment horizont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1" xfId="0" applyBorder="1" applyAlignment="1">
      <alignment horizontal="center" vertical="center" wrapText="1"/>
    </xf>
    <xf numFmtId="0" fontId="0" fillId="0" borderId="0" xfId="0" applyAlignment="1">
      <alignment horizontal="left"/>
    </xf>
    <xf numFmtId="0" fontId="33" fillId="0" borderId="1" xfId="2" applyFont="1" applyBorder="1" applyAlignment="1">
      <alignment vertical="center" wrapText="1"/>
    </xf>
    <xf numFmtId="0" fontId="33" fillId="0" borderId="18" xfId="2" applyFont="1" applyBorder="1" applyAlignment="1">
      <alignment vertical="center" wrapText="1"/>
    </xf>
    <xf numFmtId="0" fontId="33" fillId="0" borderId="5" xfId="2" applyFont="1" applyBorder="1" applyAlignment="1">
      <alignment vertical="center" wrapText="1"/>
    </xf>
    <xf numFmtId="0" fontId="37" fillId="0" borderId="0" xfId="2" applyFont="1" applyAlignment="1">
      <alignment wrapText="1"/>
    </xf>
    <xf numFmtId="0" fontId="4" fillId="0" borderId="0" xfId="2" applyFont="1" applyAlignment="1">
      <alignment horizontal="center"/>
    </xf>
    <xf numFmtId="0" fontId="6" fillId="0" borderId="22" xfId="4" applyBorder="1" applyAlignment="1">
      <alignment horizontal="center" vertical="center" wrapText="1"/>
    </xf>
    <xf numFmtId="0" fontId="6" fillId="0" borderId="20" xfId="4" applyBorder="1" applyAlignment="1">
      <alignment horizontal="center" vertical="center" wrapText="1"/>
    </xf>
    <xf numFmtId="0" fontId="7" fillId="0" borderId="21" xfId="4" applyFont="1" applyBorder="1" applyAlignment="1">
      <alignment horizontal="center" vertical="center" wrapText="1"/>
    </xf>
    <xf numFmtId="41" fontId="22" fillId="0" borderId="22" xfId="6" applyFont="1" applyBorder="1" applyAlignment="1">
      <alignment horizontal="center" vertical="center" wrapText="1"/>
    </xf>
    <xf numFmtId="41" fontId="22" fillId="0" borderId="20" xfId="6" applyFont="1" applyBorder="1" applyAlignment="1">
      <alignment horizontal="center" vertical="center" wrapText="1"/>
    </xf>
    <xf numFmtId="0" fontId="0" fillId="0" borderId="18" xfId="4" applyFont="1" applyBorder="1" applyAlignment="1">
      <alignment horizontal="center" vertical="center" wrapText="1"/>
    </xf>
    <xf numFmtId="0" fontId="0" fillId="0" borderId="6" xfId="4" applyFont="1" applyBorder="1" applyAlignment="1">
      <alignment horizontal="center" vertical="center" wrapText="1"/>
    </xf>
    <xf numFmtId="0" fontId="0" fillId="0" borderId="5" xfId="4" applyFont="1" applyBorder="1" applyAlignment="1">
      <alignment horizontal="center" vertical="center" wrapText="1"/>
    </xf>
    <xf numFmtId="41" fontId="22" fillId="0" borderId="22" xfId="6" applyFont="1" applyBorder="1" applyAlignment="1">
      <alignment vertical="center" wrapText="1"/>
    </xf>
    <xf numFmtId="41" fontId="22" fillId="0" borderId="20" xfId="6" applyFont="1" applyBorder="1" applyAlignment="1">
      <alignment vertical="center" wrapText="1"/>
    </xf>
    <xf numFmtId="41" fontId="22" fillId="0" borderId="22" xfId="6" quotePrefix="1" applyFont="1" applyBorder="1" applyAlignment="1">
      <alignment horizontal="center" vertical="center" wrapText="1"/>
    </xf>
    <xf numFmtId="0" fontId="7" fillId="0" borderId="1" xfId="4" applyFont="1" applyBorder="1" applyAlignment="1">
      <alignment horizontal="center" vertical="center" wrapText="1"/>
    </xf>
    <xf numFmtId="41" fontId="22" fillId="0" borderId="18" xfId="6" applyFont="1" applyBorder="1" applyAlignment="1">
      <alignment horizontal="center" vertical="center" wrapText="1"/>
    </xf>
    <xf numFmtId="41" fontId="6" fillId="0" borderId="26" xfId="6" applyBorder="1" applyAlignment="1">
      <alignment horizontal="center" vertical="center" wrapText="1"/>
    </xf>
    <xf numFmtId="41" fontId="6" fillId="0" borderId="5" xfId="6" applyBorder="1" applyAlignment="1">
      <alignment horizontal="center" vertical="center" wrapText="1"/>
    </xf>
    <xf numFmtId="41" fontId="6" fillId="0" borderId="26" xfId="6" quotePrefix="1" applyBorder="1" applyAlignment="1">
      <alignment horizontal="center" vertical="center" wrapText="1"/>
    </xf>
    <xf numFmtId="41" fontId="6" fillId="0" borderId="28" xfId="6" quotePrefix="1" applyBorder="1" applyAlignment="1">
      <alignment horizontal="center" vertical="center" wrapText="1"/>
    </xf>
    <xf numFmtId="41" fontId="6" fillId="8" borderId="18" xfId="6" applyFill="1" applyBorder="1" applyAlignment="1">
      <alignment horizontal="center" vertical="center" wrapText="1"/>
    </xf>
    <xf numFmtId="41" fontId="6" fillId="8" borderId="28" xfId="6" applyFill="1" applyBorder="1" applyAlignment="1">
      <alignment horizontal="center" vertical="center" wrapText="1"/>
    </xf>
    <xf numFmtId="41" fontId="6" fillId="8" borderId="26" xfId="6" quotePrefix="1" applyFill="1" applyBorder="1" applyAlignment="1">
      <alignment horizontal="center" vertical="center" wrapText="1"/>
    </xf>
    <xf numFmtId="41" fontId="6" fillId="8" borderId="28" xfId="6" quotePrefix="1" applyFill="1" applyBorder="1" applyAlignment="1">
      <alignment horizontal="center" vertical="center" wrapText="1"/>
    </xf>
    <xf numFmtId="0" fontId="12" fillId="0" borderId="1" xfId="0" applyFont="1" applyBorder="1" applyAlignment="1">
      <alignment horizontal="left" vertical="center"/>
    </xf>
    <xf numFmtId="0" fontId="12" fillId="0" borderId="1" xfId="0" applyFont="1" applyBorder="1" applyAlignment="1">
      <alignment vertical="center"/>
    </xf>
  </cellXfs>
  <cellStyles count="8">
    <cellStyle name="Euro" xfId="3" xr:uid="{ACAF0721-3C35-4D4F-9517-C43AF911BCC8}"/>
    <cellStyle name="Migliaia [0] 4" xfId="6" xr:uid="{6182C4B0-5945-46AF-92AC-E10A4E687B79}"/>
    <cellStyle name="Migliaia 2" xfId="5" xr:uid="{C3DE49F6-F943-40EE-8627-3BE0A8352874}"/>
    <cellStyle name="Normale" xfId="0" builtinId="0"/>
    <cellStyle name="Normale 2" xfId="2" xr:uid="{5A07ECAA-D975-44EB-A5C4-A037CCEC7757}"/>
    <cellStyle name="Normale 3" xfId="4" xr:uid="{0075D6C3-2679-4378-B634-39C0BFDFCD35}"/>
    <cellStyle name="Normale_Foglio1" xfId="7" xr:uid="{EA09172F-1064-43F5-8581-454C78004966}"/>
    <cellStyle name="Valore valido"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123825</xdr:rowOff>
    </xdr:from>
    <xdr:to>
      <xdr:col>2</xdr:col>
      <xdr:colOff>57150</xdr:colOff>
      <xdr:row>5</xdr:row>
      <xdr:rowOff>115166</xdr:rowOff>
    </xdr:to>
    <xdr:pic>
      <xdr:nvPicPr>
        <xdr:cNvPr id="2" name="Picture 6">
          <a:extLst>
            <a:ext uri="{FF2B5EF4-FFF2-40B4-BE49-F238E27FC236}">
              <a16:creationId xmlns:a16="http://schemas.microsoft.com/office/drawing/2014/main" id="{B3AB77DD-6C58-427D-BC07-9B427A862F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6750" y="123825"/>
          <a:ext cx="5267325" cy="94384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CA TPL"/>
      <sheetName val="SAJ"/>
    </sheetNames>
    <sheetDataSet>
      <sheetData sheetId="0">
        <row r="2">
          <cell r="A2">
            <v>29</v>
          </cell>
          <cell r="B2" t="str">
            <v>159</v>
          </cell>
          <cell r="C2" t="str">
            <v>A</v>
          </cell>
          <cell r="D2" t="str">
            <v>1</v>
          </cell>
          <cell r="E2" t="str">
            <v>1</v>
          </cell>
          <cell r="F2" t="str">
            <v>Strada Statale 18 Tirrena Inferiore-Piazzale Rione Croce (Paola) -&gt; Via Nazionale, 14 (Paola) -&gt; Via Filippo Giuliani, 2 (San Lucido) -&gt; Via Nazionale, 11 (Fiumefreddo Bruzio) -&gt; Strada Statale 18 Tirrena Inferiore-Bivio Stazione (Longobardi) -&gt; Via Fratelli Bandiera-Piazzale Stazione (Belmonte Calabro) -&gt; Strada Statale 18 Tirrena Inferiore-Centro Commerciale (Amantea) -&gt; Strada Statale 18 Tirrena Inferiore-Bivio Stazione  (Amantea) -&gt; Strada Statale 18d-Svincolo Autostrada A2 Mediterranea (Falerna) -&gt; Aeroporto  Lamezia Terme (Lamezia Terme) -&gt; Via Vincenzo de Filippis, 276 (Catanzaro) -&gt; Via Vincenzo de Filippis, 7 (Catanzaro) -&gt; Piazza Matteotti (Catanzaro) -&gt; Via Antonino Panella-Piazza Montenero (Catanzaro) -&gt; Via Vincenzo de Filippis, 2 (Catanzaro) -&gt; Via Vincenzo de Filippis, 308 (Catanzaro) -&gt; Viale Lucrezia della Valle, 27 (Catanzaro) -&gt; Avenue Cassiodorus (Catanzaro) -&gt; Regione Calabria (Cittadella) Germaneto (Catanzaro) -&gt; Policlinico Università Germaneto (Catanzaro)</v>
          </cell>
          <cell r="G2" t="str">
            <v>Andata</v>
          </cell>
          <cell r="H2" t="str">
            <v>Strada Statale 18 Tirrena Inferiore-Piazzale Rione Croce</v>
          </cell>
          <cell r="I2" t="str">
            <v>Paola</v>
          </cell>
          <cell r="J2" t="str">
            <v>CS</v>
          </cell>
          <cell r="K2" t="str">
            <v>Policlinico Università Germaneto</v>
          </cell>
          <cell r="L2" t="str">
            <v>Catanzaro</v>
          </cell>
          <cell r="M2" t="str">
            <v>CZ</v>
          </cell>
          <cell r="N2">
            <v>1</v>
          </cell>
          <cell r="O2" t="str">
            <v>L</v>
          </cell>
          <cell r="P2" t="str">
            <v xml:space="preserve">Feriale - Lunedì Martedì Mercoledì Giovedì Venerdì Sabato </v>
          </cell>
          <cell r="Q2">
            <v>303</v>
          </cell>
          <cell r="R2">
            <v>121.598</v>
          </cell>
        </row>
        <row r="3">
          <cell r="A3">
            <v>30</v>
          </cell>
          <cell r="B3" t="str">
            <v>159</v>
          </cell>
          <cell r="C3" t="str">
            <v>A</v>
          </cell>
          <cell r="D3" t="str">
            <v>1</v>
          </cell>
          <cell r="E3" t="str">
            <v>1</v>
          </cell>
          <cell r="F3" t="str">
            <v>Regione Calabria (Cittadella) Germaneto (Catanzaro) -&gt; Policlinico Università Germaneto (Catanzaro) -&gt; Avenue Cassiodorus (Catanzaro) -&gt; Viale Lucrezia della Valle, 27 (Catanzaro) -&gt; Via Vincenzo de Filippis, 276 (Catanzaro) -&gt; Via Vincenzo de Filippis, 7 (Catanzaro) -&gt; Piazza Matteotti (Catanzaro) -&gt; Via Antonino Panella-Piazza Montenero (Catanzaro) -&gt; Via Vincenzo de Filippis, 2 (Catanzaro) -&gt; Via Vincenzo de Filippis, 308 (Catanzaro) -&gt; Aeroporto  Lamezia Terme (Lamezia Terme) -&gt; Strada Statale 18d-Svincolo Autostrada A2 Mediterranea (Falerna) -&gt; Via dei Gladioli, 1 (Amantea) -&gt; Strada Statale 18 Tirrena Inferiore-Centro Commerciale (Amantea) -&gt; Strada Statale 18 Tirrena Inferiore, 420 (Belmonte Calabro) -&gt; Strada Statale 18 Tirrena Inferiore-Bivio Stazione (Longobardi) -&gt; Strada Statale 18 Tirrena Inferiore (Fiumefreddo Bruzio) -&gt; Strada Statale 18 Tirrena Inferiore, 30 (San Lucido) -&gt; Via Nazionale, 14 (Paola) -&gt; Strada Statale 18 Tirrena Inferiore, 52 (Paola)</v>
          </cell>
          <cell r="G3" t="str">
            <v>Ritorno</v>
          </cell>
          <cell r="H3" t="str">
            <v>Regione Calabria (Cittadella) Germaneto</v>
          </cell>
          <cell r="I3" t="str">
            <v>Catanzaro</v>
          </cell>
          <cell r="J3" t="str">
            <v>CZ</v>
          </cell>
          <cell r="K3" t="str">
            <v>Strada Statale 18 Tirrena Inferiore, 52</v>
          </cell>
          <cell r="L3" t="str">
            <v>Paola</v>
          </cell>
          <cell r="M3" t="str">
            <v>CS</v>
          </cell>
          <cell r="N3">
            <v>1</v>
          </cell>
          <cell r="O3" t="str">
            <v>L</v>
          </cell>
          <cell r="P3" t="str">
            <v xml:space="preserve">Feriale - Lunedì Martedì Mercoledì Giovedì Venerdì Sabato </v>
          </cell>
          <cell r="Q3">
            <v>303</v>
          </cell>
          <cell r="R3">
            <v>124.527</v>
          </cell>
        </row>
        <row r="4">
          <cell r="A4">
            <v>1769</v>
          </cell>
          <cell r="B4" t="str">
            <v>135</v>
          </cell>
          <cell r="C4" t="str">
            <v>A</v>
          </cell>
          <cell r="D4" t="str">
            <v>1</v>
          </cell>
          <cell r="E4" t="str">
            <v>1</v>
          </cell>
          <cell r="F4" t="str">
            <v>Contrada Felpiano, 2 (Rende) -&gt; VIa D.Vanni, 43 (Rende) -&gt; VIa D.Vanni, 71 (Rende) -&gt; Strada Provinciale 90 (Rende) -&gt; Strada Provinciale 90, 1 (Rende) -&gt; Strada Provinciale 90, 1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4" t="str">
            <v>Andata</v>
          </cell>
          <cell r="H4" t="str">
            <v>Contrada Felpiano, 2</v>
          </cell>
          <cell r="I4" t="str">
            <v>Rende</v>
          </cell>
          <cell r="J4" t="str">
            <v>CS</v>
          </cell>
          <cell r="K4" t="str">
            <v>Autostazione Cosenza</v>
          </cell>
          <cell r="L4" t="str">
            <v>Cosenza</v>
          </cell>
          <cell r="M4" t="str">
            <v>CS</v>
          </cell>
          <cell r="N4">
            <v>8</v>
          </cell>
          <cell r="O4" t="str">
            <v>L</v>
          </cell>
          <cell r="P4" t="str">
            <v xml:space="preserve">Feriale - Lunedì Martedì Mercoledì Giovedì Venerdì Sabato </v>
          </cell>
          <cell r="Q4">
            <v>303</v>
          </cell>
          <cell r="R4">
            <v>10.507</v>
          </cell>
        </row>
        <row r="5">
          <cell r="A5">
            <v>1770</v>
          </cell>
          <cell r="B5" t="str">
            <v>135</v>
          </cell>
          <cell r="C5" t="str">
            <v>A</v>
          </cell>
          <cell r="D5" t="str">
            <v>1</v>
          </cell>
          <cell r="E5" t="str">
            <v>1</v>
          </cell>
          <cell r="F5" t="str">
            <v>Contrada Felpiano, 2 (Rende) -&gt; VIa D.Vanni, 43 (Rende) -&gt; VIa D.Vanni, 71 (Rende) -&gt; Strada Provinciale 90 (Rende) -&gt; Strada Provinciale 90, 1 (Rende) -&gt; Strada Provinciale 90, 1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5" t="str">
            <v>Andata</v>
          </cell>
          <cell r="H5" t="str">
            <v>Contrada Felpiano, 2</v>
          </cell>
          <cell r="I5" t="str">
            <v>Rende</v>
          </cell>
          <cell r="J5" t="str">
            <v>CS</v>
          </cell>
          <cell r="K5" t="str">
            <v>Autostazione Cosenza</v>
          </cell>
          <cell r="L5" t="str">
            <v>Cosenza</v>
          </cell>
          <cell r="M5" t="str">
            <v>CS</v>
          </cell>
          <cell r="N5">
            <v>1</v>
          </cell>
          <cell r="O5" t="str">
            <v>S</v>
          </cell>
          <cell r="P5" t="str">
            <v xml:space="preserve">Scolastica - Lunedì Martedì Mercoledì Giovedì Venerdì Sabato </v>
          </cell>
          <cell r="Q5">
            <v>200</v>
          </cell>
          <cell r="R5">
            <v>10.507</v>
          </cell>
        </row>
        <row r="6">
          <cell r="A6">
            <v>1771</v>
          </cell>
          <cell r="B6" t="str">
            <v>135</v>
          </cell>
          <cell r="C6" t="str">
            <v>A</v>
          </cell>
          <cell r="D6" t="str">
            <v>1</v>
          </cell>
          <cell r="E6" t="str">
            <v>1</v>
          </cell>
          <cell r="F6"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Roma, 4 (Rende)</v>
          </cell>
          <cell r="G6" t="str">
            <v>Ritorno</v>
          </cell>
          <cell r="H6" t="str">
            <v>Autostazione Cosenza</v>
          </cell>
          <cell r="I6" t="str">
            <v>Cosenza</v>
          </cell>
          <cell r="J6" t="str">
            <v>CS</v>
          </cell>
          <cell r="K6" t="str">
            <v>Via Roma, 4</v>
          </cell>
          <cell r="L6" t="str">
            <v>Rende</v>
          </cell>
          <cell r="M6" t="str">
            <v>CS</v>
          </cell>
          <cell r="N6">
            <v>7</v>
          </cell>
          <cell r="O6" t="str">
            <v>L</v>
          </cell>
          <cell r="P6" t="str">
            <v xml:space="preserve">Feriale - Lunedì Martedì Mercoledì Giovedì Venerdì Sabato </v>
          </cell>
          <cell r="Q6">
            <v>303</v>
          </cell>
          <cell r="R6">
            <v>10.819000000000001</v>
          </cell>
        </row>
        <row r="7">
          <cell r="A7">
            <v>1772</v>
          </cell>
          <cell r="B7" t="str">
            <v>135</v>
          </cell>
          <cell r="C7" t="str">
            <v>A</v>
          </cell>
          <cell r="D7" t="str">
            <v>2</v>
          </cell>
          <cell r="E7" t="str">
            <v>1</v>
          </cell>
          <cell r="F7"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Roma, 4 (Rende) -&gt; Strada Provinciale 90, 11 (Rende) -&gt; Via Felpiano, 2A (Rende) -&gt; Strada Provinciale 90, 47 (Rende) -&gt; Strada Provinciale 90, 47 (Rende)</v>
          </cell>
          <cell r="G7" t="str">
            <v>Ritorno</v>
          </cell>
          <cell r="H7" t="str">
            <v>Autostazione Cosenza</v>
          </cell>
          <cell r="I7" t="str">
            <v>Cosenza</v>
          </cell>
          <cell r="J7" t="str">
            <v>CS</v>
          </cell>
          <cell r="K7" t="str">
            <v>Strada Provinciale 90, 47</v>
          </cell>
          <cell r="L7" t="str">
            <v>Rende</v>
          </cell>
          <cell r="M7" t="str">
            <v>CS</v>
          </cell>
          <cell r="N7">
            <v>1</v>
          </cell>
          <cell r="O7" t="str">
            <v>L</v>
          </cell>
          <cell r="P7" t="str">
            <v xml:space="preserve">Feriale - Lunedì Martedì Mercoledì Giovedì Venerdì Sabato </v>
          </cell>
          <cell r="Q7">
            <v>303</v>
          </cell>
          <cell r="R7">
            <v>13.115</v>
          </cell>
        </row>
        <row r="8">
          <cell r="A8">
            <v>1773</v>
          </cell>
          <cell r="B8" t="str">
            <v>135</v>
          </cell>
          <cell r="C8" t="str">
            <v>A</v>
          </cell>
          <cell r="D8" t="str">
            <v>3</v>
          </cell>
          <cell r="E8" t="str">
            <v>1</v>
          </cell>
          <cell r="F8" t="str">
            <v>Via Crati, 25-30 (Rende) -&gt; Via Valle del Neto, 3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Roma, 4 (Rende)</v>
          </cell>
          <cell r="G8" t="str">
            <v>Ritorno</v>
          </cell>
          <cell r="H8" t="str">
            <v>Via Crati, 25-30</v>
          </cell>
          <cell r="I8" t="str">
            <v>Rende</v>
          </cell>
          <cell r="J8" t="str">
            <v>CS</v>
          </cell>
          <cell r="K8" t="str">
            <v>Via Roma, 4</v>
          </cell>
          <cell r="L8" t="str">
            <v>Rende</v>
          </cell>
          <cell r="M8" t="str">
            <v>CS</v>
          </cell>
          <cell r="N8">
            <v>1</v>
          </cell>
          <cell r="O8" t="str">
            <v>L</v>
          </cell>
          <cell r="P8" t="str">
            <v xml:space="preserve">Feriale - Lunedì Martedì Mercoledì Giovedì Venerdì Sabato </v>
          </cell>
          <cell r="Q8">
            <v>303</v>
          </cell>
          <cell r="R8">
            <v>7.5810000000000004</v>
          </cell>
        </row>
        <row r="9">
          <cell r="A9">
            <v>1774</v>
          </cell>
          <cell r="B9" t="str">
            <v>135</v>
          </cell>
          <cell r="C9" t="str">
            <v>A</v>
          </cell>
          <cell r="D9" t="str">
            <v>1</v>
          </cell>
          <cell r="E9" t="str">
            <v>1</v>
          </cell>
          <cell r="F9"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Roma, 4 (Rende)</v>
          </cell>
          <cell r="G9" t="str">
            <v>Ritorno</v>
          </cell>
          <cell r="H9" t="str">
            <v>Autostazione Cosenza</v>
          </cell>
          <cell r="I9" t="str">
            <v>Cosenza</v>
          </cell>
          <cell r="J9" t="str">
            <v>CS</v>
          </cell>
          <cell r="K9" t="str">
            <v>Via Roma, 4</v>
          </cell>
          <cell r="L9" t="str">
            <v>Rende</v>
          </cell>
          <cell r="M9" t="str">
            <v>CS</v>
          </cell>
          <cell r="N9">
            <v>1</v>
          </cell>
          <cell r="O9" t="str">
            <v>S</v>
          </cell>
          <cell r="P9" t="str">
            <v xml:space="preserve">Scolastica - Lunedì Martedì Mercoledì Giovedì Venerdì Sabato </v>
          </cell>
          <cell r="Q9">
            <v>200</v>
          </cell>
          <cell r="R9">
            <v>10.818</v>
          </cell>
        </row>
        <row r="10">
          <cell r="A10">
            <v>1775</v>
          </cell>
          <cell r="B10" t="str">
            <v>135</v>
          </cell>
          <cell r="C10" t="str">
            <v>B</v>
          </cell>
          <cell r="D10" t="str">
            <v>1</v>
          </cell>
          <cell r="E10" t="str">
            <v>1</v>
          </cell>
          <cell r="F10" t="str">
            <v>Strada Provinciale 92, 55 (Rende) -&gt; Strada Provinciale 90, 47 (Rende) -&gt; Via Felpiano, 2A (Rende) -&gt; Contrada Felpiano, 2 (Rende) -&gt; VIa D.Vanni, 43 (Rende) -&gt; VIa D.Vanni, 71 (Rende) -&gt; Strada Provinciale 90 (Rende) -&gt; Strada Provinciale 90, 1 (Rende) -&gt; Strada Provinciale 90, 1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Genova, 30 (Rende) -&gt; Via Busento, 29 (Rende) -&gt; Via Crati (Rende)</v>
          </cell>
          <cell r="G10" t="str">
            <v>Andata</v>
          </cell>
          <cell r="H10" t="str">
            <v>Strada Provinciale 92, 55</v>
          </cell>
          <cell r="I10" t="str">
            <v>Rende</v>
          </cell>
          <cell r="J10" t="str">
            <v>CS</v>
          </cell>
          <cell r="K10" t="str">
            <v>Via Crati</v>
          </cell>
          <cell r="L10" t="str">
            <v>Rende</v>
          </cell>
          <cell r="M10" t="str">
            <v>CS</v>
          </cell>
          <cell r="N10">
            <v>1</v>
          </cell>
          <cell r="O10" t="str">
            <v>L</v>
          </cell>
          <cell r="P10" t="str">
            <v xml:space="preserve">Feriale - Lunedì Martedì Mercoledì Giovedì Venerdì Sabato </v>
          </cell>
          <cell r="Q10">
            <v>303</v>
          </cell>
          <cell r="R10">
            <v>9.9860000000000007</v>
          </cell>
        </row>
        <row r="11">
          <cell r="A11">
            <v>1776</v>
          </cell>
          <cell r="B11" t="str">
            <v>136</v>
          </cell>
          <cell r="C11" t="str">
            <v>A</v>
          </cell>
          <cell r="D11" t="str">
            <v>1</v>
          </cell>
          <cell r="E11" t="str">
            <v>1</v>
          </cell>
          <cell r="F11"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v>
          </cell>
          <cell r="G11" t="str">
            <v>Andata</v>
          </cell>
          <cell r="H11" t="str">
            <v>Autostazione Cosenza</v>
          </cell>
          <cell r="I11" t="str">
            <v>Cosenza</v>
          </cell>
          <cell r="J11" t="str">
            <v>CS</v>
          </cell>
          <cell r="K11" t="str">
            <v>Contrada Macchialonga, 58E</v>
          </cell>
          <cell r="L11" t="str">
            <v>Rende</v>
          </cell>
          <cell r="M11" t="str">
            <v>CS</v>
          </cell>
          <cell r="N11">
            <v>8</v>
          </cell>
          <cell r="O11" t="str">
            <v>L</v>
          </cell>
          <cell r="P11" t="str">
            <v xml:space="preserve">Feriale - Lunedì Martedì Mercoledì Giovedì Venerdì Sabato </v>
          </cell>
          <cell r="Q11">
            <v>303</v>
          </cell>
          <cell r="R11">
            <v>13.946</v>
          </cell>
        </row>
        <row r="12">
          <cell r="A12">
            <v>1777</v>
          </cell>
          <cell r="B12" t="str">
            <v>136</v>
          </cell>
          <cell r="C12" t="str">
            <v>A</v>
          </cell>
          <cell r="D12" t="str">
            <v>2</v>
          </cell>
          <cell r="E12" t="str">
            <v>1</v>
          </cell>
          <cell r="F12" t="str">
            <v>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v>
          </cell>
          <cell r="G12" t="str">
            <v>Andata</v>
          </cell>
          <cell r="H12" t="str">
            <v>Strada Statale 19 delle Calabrie</v>
          </cell>
          <cell r="I12" t="str">
            <v>Rende</v>
          </cell>
          <cell r="J12" t="str">
            <v>CS</v>
          </cell>
          <cell r="K12" t="str">
            <v>Contrada Macchialonga, 58E</v>
          </cell>
          <cell r="L12" t="str">
            <v>Rende</v>
          </cell>
          <cell r="M12" t="str">
            <v>CS</v>
          </cell>
          <cell r="N12">
            <v>1</v>
          </cell>
          <cell r="O12" t="str">
            <v>L</v>
          </cell>
          <cell r="P12" t="str">
            <v xml:space="preserve">Feriale - Lunedì Martedì Mercoledì Giovedì Venerdì Sabato </v>
          </cell>
          <cell r="Q12">
            <v>303</v>
          </cell>
          <cell r="R12">
            <v>6.41</v>
          </cell>
        </row>
        <row r="13">
          <cell r="A13">
            <v>1778</v>
          </cell>
          <cell r="B13" t="str">
            <v>136</v>
          </cell>
          <cell r="C13" t="str">
            <v>A</v>
          </cell>
          <cell r="D13" t="str">
            <v>3</v>
          </cell>
          <cell r="E13" t="str">
            <v>1</v>
          </cell>
          <cell r="F13" t="str">
            <v>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 -&gt; Via Irlanda, 1 (Rende) -&gt; Via della Chiesa, 2 (Rende) -&gt; Via Alessandro Magno, 69 (Rende) -&gt; Via Alessandro Magno, 426 (Rende) -&gt; Contrada Rocchi, 612 (Rende) -&gt; Via Alessandro Magno (Rende)</v>
          </cell>
          <cell r="G13" t="str">
            <v>Andata</v>
          </cell>
          <cell r="H13" t="str">
            <v>Strada Statale 19 delle Calabrie</v>
          </cell>
          <cell r="I13" t="str">
            <v>Rende</v>
          </cell>
          <cell r="J13" t="str">
            <v>CS</v>
          </cell>
          <cell r="K13" t="str">
            <v>Via Alessandro Magno</v>
          </cell>
          <cell r="L13" t="str">
            <v>Rende</v>
          </cell>
          <cell r="M13" t="str">
            <v>CS</v>
          </cell>
          <cell r="N13">
            <v>1</v>
          </cell>
          <cell r="O13" t="str">
            <v>L</v>
          </cell>
          <cell r="P13" t="str">
            <v xml:space="preserve">Feriale - Lunedì Martedì Mercoledì Giovedì Venerdì Sabato </v>
          </cell>
          <cell r="Q13">
            <v>303</v>
          </cell>
          <cell r="R13">
            <v>12.837</v>
          </cell>
        </row>
        <row r="14">
          <cell r="A14">
            <v>1779</v>
          </cell>
          <cell r="B14" t="str">
            <v>136</v>
          </cell>
          <cell r="C14" t="str">
            <v>A</v>
          </cell>
          <cell r="D14" t="str">
            <v>4</v>
          </cell>
          <cell r="E14" t="str">
            <v>1</v>
          </cell>
          <cell r="F14"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 -&gt; Via Irlanda, 1 (Rende) -&gt; Via della Chiesa, 2 (Rende) -&gt; Via Alessandro Magno, 69 (Rende) -&gt; Via Alessandro Magno, 426 (Rende) -&gt; Contrada Rocchi, 612 (Rende) -&gt; Via Alessandro Magno (Rende)</v>
          </cell>
          <cell r="G14" t="str">
            <v>Andata</v>
          </cell>
          <cell r="H14" t="str">
            <v>Autostazione Cosenza</v>
          </cell>
          <cell r="I14" t="str">
            <v>Cosenza</v>
          </cell>
          <cell r="J14" t="str">
            <v>CS</v>
          </cell>
          <cell r="K14" t="str">
            <v>Via Alessandro Magno</v>
          </cell>
          <cell r="L14" t="str">
            <v>Rende</v>
          </cell>
          <cell r="M14" t="str">
            <v>CS</v>
          </cell>
          <cell r="N14">
            <v>2</v>
          </cell>
          <cell r="O14" t="str">
            <v>L</v>
          </cell>
          <cell r="P14" t="str">
            <v xml:space="preserve">Feriale - Lunedì Martedì Mercoledì Giovedì Venerdì Sabato </v>
          </cell>
          <cell r="Q14">
            <v>303</v>
          </cell>
          <cell r="R14">
            <v>20.373000000000001</v>
          </cell>
        </row>
        <row r="15">
          <cell r="A15">
            <v>1780</v>
          </cell>
          <cell r="B15" t="str">
            <v>136</v>
          </cell>
          <cell r="C15" t="str">
            <v>A</v>
          </cell>
          <cell r="D15" t="str">
            <v>1</v>
          </cell>
          <cell r="E15" t="str">
            <v>1</v>
          </cell>
          <cell r="F15" t="str">
            <v>Contrada Macchialonga, 58E (Rende) -&gt; Via Irlanda, 1 (Rende) -&gt; Via della Chiesa, 2 (Rende) -&gt; Via della Chiesa, 32 (Rende) -&gt; Via Salerno Rosario, 148 (Rende) -&gt; Via Salerno Rosario, 212 (Rende) -&gt; Via Salerno Rosario (Rende) -&gt; Via Salerno Rosario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15" t="str">
            <v>Ritorno</v>
          </cell>
          <cell r="H15" t="str">
            <v>Contrada Macchialonga, 58E</v>
          </cell>
          <cell r="I15" t="str">
            <v>Rende</v>
          </cell>
          <cell r="J15" t="str">
            <v>CS</v>
          </cell>
          <cell r="K15" t="str">
            <v>Autostazione Cosenza</v>
          </cell>
          <cell r="L15" t="str">
            <v>Cosenza</v>
          </cell>
          <cell r="M15" t="str">
            <v>CS</v>
          </cell>
          <cell r="N15">
            <v>8</v>
          </cell>
          <cell r="O15" t="str">
            <v>L</v>
          </cell>
          <cell r="P15" t="str">
            <v xml:space="preserve">Feriale - Lunedì Martedì Mercoledì Giovedì Venerdì Sabato </v>
          </cell>
          <cell r="Q15">
            <v>303</v>
          </cell>
          <cell r="R15">
            <v>13.206</v>
          </cell>
        </row>
        <row r="16">
          <cell r="A16">
            <v>1781</v>
          </cell>
          <cell r="B16" t="str">
            <v>136</v>
          </cell>
          <cell r="C16" t="str">
            <v>A</v>
          </cell>
          <cell r="D16" t="str">
            <v>2</v>
          </cell>
          <cell r="E16" t="str">
            <v>1</v>
          </cell>
          <cell r="F16" t="str">
            <v>Via Alessandro Magno (Rende) -&gt; Via Giulio Cesare (Rende) -&gt; Via Giulio Cesare, 43-55 (Rende) -&gt; Via Napoleone Bonaparte, 34 (Rende) -&gt; Via della Chiesa, 2 (Rende) -&gt; Contrada Macchialonga, 22 (Rende) -&gt; Contrada Macchialonga, 58E (Rende) -&gt; Via Irlanda, 1 (Rende) -&gt; Via della Chiesa, 2 (Rende) -&gt; Via della Chiesa, 32 (Rende) -&gt; Via Salerno Rosario, 148 (Rende) -&gt; Via Salerno Rosario, 212 (Rende) -&gt; Via Salerno Rosario (Rende) -&gt; Via Salerno Rosario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16" t="str">
            <v>Ritorno</v>
          </cell>
          <cell r="H16" t="str">
            <v>Via Alessandro Magno</v>
          </cell>
          <cell r="I16" t="str">
            <v>Rende</v>
          </cell>
          <cell r="J16" t="str">
            <v>CS</v>
          </cell>
          <cell r="K16" t="str">
            <v>Autostazione Cosenza</v>
          </cell>
          <cell r="L16" t="str">
            <v>Cosenza</v>
          </cell>
          <cell r="M16" t="str">
            <v>CS</v>
          </cell>
          <cell r="N16">
            <v>2</v>
          </cell>
          <cell r="O16" t="str">
            <v>L</v>
          </cell>
          <cell r="P16" t="str">
            <v xml:space="preserve">Feriale - Lunedì Martedì Mercoledì Giovedì Venerdì Sabato </v>
          </cell>
          <cell r="Q16">
            <v>303</v>
          </cell>
          <cell r="R16">
            <v>18.632999999999999</v>
          </cell>
        </row>
        <row r="17">
          <cell r="A17">
            <v>1782</v>
          </cell>
          <cell r="B17" t="str">
            <v>136</v>
          </cell>
          <cell r="C17" t="str">
            <v>A</v>
          </cell>
          <cell r="D17" t="str">
            <v>3</v>
          </cell>
          <cell r="E17" t="str">
            <v>1</v>
          </cell>
          <cell r="F17" t="str">
            <v>Contrada Macchialonga, 58E (Rende) -&gt; Via Irlanda, 1 (Rende) -&gt; Via della Chiesa, 2 (Rende) -&gt; Via della Chiesa, 32 (Rende) -&gt; Via Salerno Rosario, 148 (Rende) -&gt; Via Salerno Rosario, 212 (Rende) -&gt; Via Salerno Rosario (Rende) -&gt; Via Salerno Rosario (Rende) -&gt; Via Pietro Bucci (Rende) -&gt; Via Pietro De Crescenzi,2 (Rende) -&gt; Via U. Boccioni,11 (Rende) -&gt; Via Leonardo Da Vinci, 69 (Rende)</v>
          </cell>
          <cell r="G17" t="str">
            <v>Ritorno</v>
          </cell>
          <cell r="H17" t="str">
            <v>Contrada Macchialonga, 58E</v>
          </cell>
          <cell r="I17" t="str">
            <v>Rende</v>
          </cell>
          <cell r="J17" t="str">
            <v>CS</v>
          </cell>
          <cell r="K17" t="str">
            <v>Via Leonardo Da Vinci, 69</v>
          </cell>
          <cell r="L17" t="str">
            <v>Rende</v>
          </cell>
          <cell r="M17" t="str">
            <v>CS</v>
          </cell>
          <cell r="N17">
            <v>1</v>
          </cell>
          <cell r="O17" t="str">
            <v>L</v>
          </cell>
          <cell r="P17" t="str">
            <v xml:space="preserve">Feriale - Lunedì Martedì Mercoledì Giovedì Venerdì Sabato </v>
          </cell>
          <cell r="Q17">
            <v>303</v>
          </cell>
          <cell r="R17">
            <v>6.3360000000000003</v>
          </cell>
        </row>
        <row r="18">
          <cell r="A18">
            <v>1783</v>
          </cell>
          <cell r="B18" t="str">
            <v>136</v>
          </cell>
          <cell r="C18" t="str">
            <v>A</v>
          </cell>
          <cell r="D18" t="str">
            <v>1</v>
          </cell>
          <cell r="E18" t="str">
            <v>1</v>
          </cell>
          <cell r="F18"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 -&gt; Via Irlanda, 1 (Rende) -&gt; Via della Chiesa, 2 (Rende) -&gt; Via Alessandro Magno, 69 (Rende) -&gt; Via Alessandro Magno, 426 (Rende) -&gt; Contrada Rocchi, 612 (Rende) -&gt; Via Alessandro Magno (Rende)</v>
          </cell>
          <cell r="G18" t="str">
            <v>Andata</v>
          </cell>
          <cell r="H18" t="str">
            <v>Autostazione Cosenza</v>
          </cell>
          <cell r="I18" t="str">
            <v>Cosenza</v>
          </cell>
          <cell r="J18" t="str">
            <v>CS</v>
          </cell>
          <cell r="K18" t="str">
            <v>Via Alessandro Magno</v>
          </cell>
          <cell r="L18" t="str">
            <v>Rende</v>
          </cell>
          <cell r="M18" t="str">
            <v>CS</v>
          </cell>
          <cell r="N18">
            <v>3</v>
          </cell>
          <cell r="O18" t="str">
            <v>Z36</v>
          </cell>
          <cell r="P18" t="str">
            <v xml:space="preserve">Feriale nel periodo 1/01 - 31/07 e 10/09 - 31/12 - Lunedì Martedì Mercoledì Giovedì Venerdì Sabato </v>
          </cell>
          <cell r="Q18">
            <v>271</v>
          </cell>
          <cell r="R18">
            <v>20.373000000000001</v>
          </cell>
        </row>
        <row r="19">
          <cell r="A19">
            <v>1784</v>
          </cell>
          <cell r="B19" t="str">
            <v>136</v>
          </cell>
          <cell r="C19" t="str">
            <v>A</v>
          </cell>
          <cell r="D19" t="str">
            <v>1</v>
          </cell>
          <cell r="E19" t="str">
            <v>1</v>
          </cell>
          <cell r="F19" t="str">
            <v>Via Alessandro Magno (Rende) -&gt; Via Giulio Cesare (Rende) -&gt; Via Giulio Cesare, 43-55 (Rende) -&gt; Via Napoleone Bonaparte, 34 (Rende) -&gt; Via della Chiesa, 2 (Rende) -&gt; Contrada Macchialonga, 22 (Rende) -&gt; Contrada Macchialonga, 58E (Rende) -&gt; Via Irlanda, 1 (Rende) -&gt; Via della Chiesa, 2 (Rende) -&gt; Via della Chiesa, 32 (Rende) -&gt; Via Salerno Rosario, 148 (Rende) -&gt; Via Salerno Rosario, 212 (Rende) -&gt; Via Salerno Rosario (Rende) -&gt; Via Salerno Rosario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19" t="str">
            <v>Ritorno</v>
          </cell>
          <cell r="H19" t="str">
            <v>Via Alessandro Magno</v>
          </cell>
          <cell r="I19" t="str">
            <v>Rende</v>
          </cell>
          <cell r="J19" t="str">
            <v>CS</v>
          </cell>
          <cell r="K19" t="str">
            <v>Autostazione Cosenza</v>
          </cell>
          <cell r="L19" t="str">
            <v>Cosenza</v>
          </cell>
          <cell r="M19" t="str">
            <v>CS</v>
          </cell>
          <cell r="N19">
            <v>3</v>
          </cell>
          <cell r="O19" t="str">
            <v>Z36</v>
          </cell>
          <cell r="P19" t="str">
            <v xml:space="preserve">Feriale nel periodo 1/01 - 31/07 e 10/09 - 31/12 - Lunedì Martedì Mercoledì Giovedì Venerdì Sabato </v>
          </cell>
          <cell r="Q19">
            <v>271</v>
          </cell>
          <cell r="R19">
            <v>18.632999999999999</v>
          </cell>
        </row>
        <row r="20">
          <cell r="A20">
            <v>1785</v>
          </cell>
          <cell r="B20" t="str">
            <v>136</v>
          </cell>
          <cell r="C20" t="str">
            <v>A</v>
          </cell>
          <cell r="D20" t="str">
            <v>1</v>
          </cell>
          <cell r="E20" t="str">
            <v>1</v>
          </cell>
          <cell r="F20"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v>
          </cell>
          <cell r="G20" t="str">
            <v>Andata</v>
          </cell>
          <cell r="H20" t="str">
            <v>Autostazione Cosenza</v>
          </cell>
          <cell r="I20" t="str">
            <v>Cosenza</v>
          </cell>
          <cell r="J20" t="str">
            <v>CS</v>
          </cell>
          <cell r="K20" t="str">
            <v>Via Valle del Neto, 3</v>
          </cell>
          <cell r="L20" t="str">
            <v>Rende</v>
          </cell>
          <cell r="M20" t="str">
            <v>CS</v>
          </cell>
          <cell r="N20">
            <v>1</v>
          </cell>
          <cell r="O20" t="str">
            <v>S</v>
          </cell>
          <cell r="P20" t="str">
            <v xml:space="preserve">Scolastica - Lunedì Martedì Mercoledì Giovedì Venerdì Sabato </v>
          </cell>
          <cell r="Q20">
            <v>200</v>
          </cell>
          <cell r="R20">
            <v>3.6120000000000001</v>
          </cell>
        </row>
        <row r="21">
          <cell r="A21">
            <v>1786</v>
          </cell>
          <cell r="B21" t="str">
            <v>136</v>
          </cell>
          <cell r="C21" t="str">
            <v>B</v>
          </cell>
          <cell r="D21" t="str">
            <v>1</v>
          </cell>
          <cell r="E21" t="str">
            <v>1</v>
          </cell>
          <cell r="F21" t="str">
            <v>Viale Guglielmo Marconi, 120 (Cosenza) -&gt; Viale Magna Grecia (Cosenza) -&gt; Via Sandro Botticelli, 32 (Rende) -&gt; Via Genova, 30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21" t="str">
            <v>Andata</v>
          </cell>
          <cell r="H21" t="str">
            <v>Viale Guglielmo Marconi, 120</v>
          </cell>
          <cell r="I21" t="str">
            <v>Cosenza</v>
          </cell>
          <cell r="J21" t="str">
            <v>CS</v>
          </cell>
          <cell r="K21" t="str">
            <v>Università della Calabria - Arcavacata</v>
          </cell>
          <cell r="L21" t="str">
            <v>Rende</v>
          </cell>
          <cell r="M21" t="str">
            <v>CS</v>
          </cell>
          <cell r="N21">
            <v>14</v>
          </cell>
          <cell r="O21" t="str">
            <v>Z36</v>
          </cell>
          <cell r="P21" t="str">
            <v xml:space="preserve">Feriale nel periodo 1/01 - 31/07 e 10/09 - 31/12 - Lunedì Martedì Mercoledì Giovedì Venerdì Sabato </v>
          </cell>
          <cell r="Q21">
            <v>271</v>
          </cell>
          <cell r="R21">
            <v>10.843999999999999</v>
          </cell>
        </row>
        <row r="22">
          <cell r="A22">
            <v>1787</v>
          </cell>
          <cell r="B22" t="str">
            <v>136</v>
          </cell>
          <cell r="C22" t="str">
            <v>B</v>
          </cell>
          <cell r="D22" t="str">
            <v>2</v>
          </cell>
          <cell r="E22" t="str">
            <v>1</v>
          </cell>
          <cell r="F22" t="str">
            <v>Strada Statale 19 delle Calabrie (Rende) -&gt; Via Guglielmo Marconi, 62-68 (Rende) -&gt; Università della Calabria - Arcavacata (Rende)</v>
          </cell>
          <cell r="G22" t="str">
            <v>Andata</v>
          </cell>
          <cell r="H22" t="str">
            <v>Strada Statale 19 delle Calabrie</v>
          </cell>
          <cell r="I22" t="str">
            <v>Rende</v>
          </cell>
          <cell r="J22" t="str">
            <v>CS</v>
          </cell>
          <cell r="K22" t="str">
            <v>Università della Calabria - Arcavacata</v>
          </cell>
          <cell r="L22" t="str">
            <v>Rende</v>
          </cell>
          <cell r="M22" t="str">
            <v>CS</v>
          </cell>
          <cell r="N22">
            <v>3</v>
          </cell>
          <cell r="O22" t="str">
            <v>Z36</v>
          </cell>
          <cell r="P22" t="str">
            <v xml:space="preserve">Feriale nel periodo 1/01 - 31/07 e 10/09 - 31/12 - Lunedì Martedì Mercoledì Giovedì Venerdì Sabato </v>
          </cell>
          <cell r="Q22">
            <v>271</v>
          </cell>
          <cell r="R22">
            <v>2.8119999999999998</v>
          </cell>
        </row>
        <row r="23">
          <cell r="A23">
            <v>1790</v>
          </cell>
          <cell r="B23" t="str">
            <v>136</v>
          </cell>
          <cell r="C23" t="str">
            <v>B</v>
          </cell>
          <cell r="D23" t="str">
            <v>1</v>
          </cell>
          <cell r="E23" t="str">
            <v>1</v>
          </cell>
          <cell r="F23"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Panebianco, 498 (Cosenza) -&gt; Via Panebianco, 161 (Cosenza) -&gt; Via Panebianco, 17 (Cosenza) -&gt; Viale Guglielmo Marconi, 120 (Cosenza)</v>
          </cell>
          <cell r="G23" t="str">
            <v>Ritorno</v>
          </cell>
          <cell r="H23" t="str">
            <v>Università della Calabria - Arcavacata</v>
          </cell>
          <cell r="I23" t="str">
            <v>Rende</v>
          </cell>
          <cell r="J23" t="str">
            <v>CS</v>
          </cell>
          <cell r="K23" t="str">
            <v>Viale Guglielmo Marconi, 120</v>
          </cell>
          <cell r="L23" t="str">
            <v>Cosenza</v>
          </cell>
          <cell r="M23" t="str">
            <v>CS</v>
          </cell>
          <cell r="N23">
            <v>1</v>
          </cell>
          <cell r="O23" t="str">
            <v>Z36</v>
          </cell>
          <cell r="P23" t="str">
            <v xml:space="preserve">Feriale nel periodo 1/01 - 31/07 e 10/09 - 31/12 - Lunedì Martedì Mercoledì Giovedì Venerdì Sabato </v>
          </cell>
          <cell r="Q23">
            <v>271</v>
          </cell>
          <cell r="R23">
            <v>9.8550000000000004</v>
          </cell>
        </row>
        <row r="24">
          <cell r="A24">
            <v>1791</v>
          </cell>
          <cell r="B24" t="str">
            <v>136</v>
          </cell>
          <cell r="C24" t="str">
            <v>B</v>
          </cell>
          <cell r="D24" t="str">
            <v>2</v>
          </cell>
          <cell r="E24" t="str">
            <v>1</v>
          </cell>
          <cell r="F24" t="str">
            <v>Università della Calabria - Arcavacata (Rende) -&gt; Via Pietro Bucci (Rende) -&gt; Via Pietro De Crescenzi,2 (Rende) -&gt; Via U. Boccioni,11 (Rende) -&gt; Via Leonardo Da Vinci, 69 (Rende)</v>
          </cell>
          <cell r="G24" t="str">
            <v>Ritorno</v>
          </cell>
          <cell r="H24" t="str">
            <v>Università della Calabria - Arcavacata</v>
          </cell>
          <cell r="I24" t="str">
            <v>Rende</v>
          </cell>
          <cell r="J24" t="str">
            <v>CS</v>
          </cell>
          <cell r="K24" t="str">
            <v>Via Leonardo Da Vinci, 69</v>
          </cell>
          <cell r="L24" t="str">
            <v>Rende</v>
          </cell>
          <cell r="M24" t="str">
            <v>CS</v>
          </cell>
          <cell r="N24">
            <v>1</v>
          </cell>
          <cell r="O24" t="str">
            <v>Z36</v>
          </cell>
          <cell r="P24" t="str">
            <v xml:space="preserve">Feriale nel periodo 1/01 - 31/07 e 10/09 - 31/12 - Lunedì Martedì Mercoledì Giovedì Venerdì Sabato </v>
          </cell>
          <cell r="Q24">
            <v>271</v>
          </cell>
          <cell r="R24">
            <v>2.88</v>
          </cell>
        </row>
        <row r="25">
          <cell r="A25">
            <v>1792</v>
          </cell>
          <cell r="B25" t="str">
            <v>136</v>
          </cell>
          <cell r="C25" t="str">
            <v>C</v>
          </cell>
          <cell r="D25" t="str">
            <v>1</v>
          </cell>
          <cell r="E25" t="str">
            <v>1</v>
          </cell>
          <cell r="F25"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Don Minzoni (Rende) -&gt; Via Don Giovanni Minzoni, 90 (Rende) -&gt; Via Don Giovanni Minzoni, 147B (Rende) -&gt; Via Caduti di Nassirya, 252-298 (Rende) -&gt; Via Panebianco, 498 (Cosenza) -&gt; Via Panebianco, 161 (Cosenza) -&gt; Via Panebianco, 17 (Cosenza) -&gt; Viale Guglielmo Marconi, 120 (Cosenza)</v>
          </cell>
          <cell r="G25" t="str">
            <v>Ritorno</v>
          </cell>
          <cell r="H25" t="str">
            <v>Università della Calabria - Arcavacata</v>
          </cell>
          <cell r="I25" t="str">
            <v>Rende</v>
          </cell>
          <cell r="J25" t="str">
            <v>CS</v>
          </cell>
          <cell r="K25" t="str">
            <v>Viale Guglielmo Marconi, 120</v>
          </cell>
          <cell r="L25" t="str">
            <v>Cosenza</v>
          </cell>
          <cell r="M25" t="str">
            <v>CS</v>
          </cell>
          <cell r="N25">
            <v>12</v>
          </cell>
          <cell r="O25" t="str">
            <v>Z36</v>
          </cell>
          <cell r="P25" t="str">
            <v xml:space="preserve">Feriale nel periodo 1/01 - 31/07 e 10/09 - 31/12 - Lunedì Martedì Mercoledì Giovedì Venerdì Sabato </v>
          </cell>
          <cell r="Q25">
            <v>271</v>
          </cell>
          <cell r="R25">
            <v>9.4410000000000007</v>
          </cell>
        </row>
        <row r="26">
          <cell r="A26">
            <v>1793</v>
          </cell>
          <cell r="B26" t="str">
            <v>136</v>
          </cell>
          <cell r="C26" t="str">
            <v>C</v>
          </cell>
          <cell r="D26" t="str">
            <v>1</v>
          </cell>
          <cell r="E26" t="str">
            <v>1</v>
          </cell>
          <cell r="F26" t="str">
            <v>Via Fratelli Bandiera, 100 (Rende) -&gt; Via Carlo Bilotti, 16 (Rende) -&gt; Corso Antonio Gramsci, 13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26" t="str">
            <v>Andata</v>
          </cell>
          <cell r="H26" t="str">
            <v>Via Fratelli Bandiera, 100</v>
          </cell>
          <cell r="I26" t="str">
            <v>Rende</v>
          </cell>
          <cell r="J26" t="str">
            <v>CS</v>
          </cell>
          <cell r="K26" t="str">
            <v>Via Settimio Severo, 83</v>
          </cell>
          <cell r="L26" t="str">
            <v>Rende</v>
          </cell>
          <cell r="M26" t="str">
            <v>CS</v>
          </cell>
          <cell r="N26">
            <v>25</v>
          </cell>
          <cell r="O26" t="str">
            <v>Z36</v>
          </cell>
          <cell r="P26" t="str">
            <v xml:space="preserve">Feriale nel periodo 1/01 - 31/07 e 10/09 - 31/12 - Lunedì Martedì Mercoledì Giovedì Venerdì Sabato </v>
          </cell>
          <cell r="Q26">
            <v>271</v>
          </cell>
          <cell r="R26">
            <v>8.5739999999999998</v>
          </cell>
        </row>
        <row r="27">
          <cell r="A27">
            <v>1794</v>
          </cell>
          <cell r="B27" t="str">
            <v>136</v>
          </cell>
          <cell r="C27" t="str">
            <v>C</v>
          </cell>
          <cell r="D27" t="str">
            <v>1</v>
          </cell>
          <cell r="E27" t="str">
            <v>1</v>
          </cell>
          <cell r="F27" t="str">
            <v>Via Fratelli Bandiera, 100 (Rende) -&gt; Via Carlo Bilotti, 16 (Rende) -&gt; Corso Antonio Gramsci, 13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27" t="str">
            <v>Andata</v>
          </cell>
          <cell r="H27" t="str">
            <v>Via Fratelli Bandiera, 100</v>
          </cell>
          <cell r="I27" t="str">
            <v>Rende</v>
          </cell>
          <cell r="J27" t="str">
            <v>CS</v>
          </cell>
          <cell r="K27" t="str">
            <v>Via Settimio Severo, 83</v>
          </cell>
          <cell r="L27" t="str">
            <v>Rende</v>
          </cell>
          <cell r="M27" t="str">
            <v>CS</v>
          </cell>
          <cell r="N27">
            <v>2</v>
          </cell>
          <cell r="O27" t="str">
            <v>S</v>
          </cell>
          <cell r="P27" t="str">
            <v xml:space="preserve">Scolastica - Lunedì Martedì Mercoledì Giovedì Venerdì Sabato </v>
          </cell>
          <cell r="Q27">
            <v>200</v>
          </cell>
          <cell r="R27">
            <v>8.5739999999999998</v>
          </cell>
        </row>
        <row r="28">
          <cell r="A28">
            <v>1795</v>
          </cell>
          <cell r="B28" t="str">
            <v>136</v>
          </cell>
          <cell r="C28" t="str">
            <v>D</v>
          </cell>
          <cell r="D28" t="str">
            <v>1</v>
          </cell>
          <cell r="E28" t="str">
            <v>1</v>
          </cell>
          <cell r="F28" t="str">
            <v>Via Valle del Neto, 3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28" t="str">
            <v>Andata</v>
          </cell>
          <cell r="H28" t="str">
            <v>Via Valle del Neto, 3</v>
          </cell>
          <cell r="I28" t="str">
            <v>Rende</v>
          </cell>
          <cell r="J28" t="str">
            <v>CS</v>
          </cell>
          <cell r="K28" t="str">
            <v>Università della Calabria - Arcavacata</v>
          </cell>
          <cell r="L28" t="str">
            <v>Rende</v>
          </cell>
          <cell r="M28" t="str">
            <v>CS</v>
          </cell>
          <cell r="N28">
            <v>1</v>
          </cell>
          <cell r="O28" t="str">
            <v>S</v>
          </cell>
          <cell r="P28" t="str">
            <v xml:space="preserve">Scolastica - Lunedì Martedì Mercoledì Giovedì Venerdì Sabato </v>
          </cell>
          <cell r="Q28">
            <v>200</v>
          </cell>
          <cell r="R28">
            <v>6.7359999999999998</v>
          </cell>
        </row>
        <row r="29">
          <cell r="A29">
            <v>1796</v>
          </cell>
          <cell r="B29" t="str">
            <v>136</v>
          </cell>
          <cell r="C29" t="str">
            <v>D</v>
          </cell>
          <cell r="D29" t="str">
            <v>1</v>
          </cell>
          <cell r="E29" t="str">
            <v>1</v>
          </cell>
          <cell r="F29" t="str">
            <v>Via Valle del Neto, 3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29" t="str">
            <v>Andata</v>
          </cell>
          <cell r="H29" t="str">
            <v>Via Valle del Neto, 3</v>
          </cell>
          <cell r="I29" t="str">
            <v>Rende</v>
          </cell>
          <cell r="J29" t="str">
            <v>CS</v>
          </cell>
          <cell r="K29" t="str">
            <v>Università della Calabria - Arcavacata</v>
          </cell>
          <cell r="L29" t="str">
            <v>Rende</v>
          </cell>
          <cell r="M29" t="str">
            <v>CS</v>
          </cell>
          <cell r="N29">
            <v>1</v>
          </cell>
          <cell r="O29" t="str">
            <v>Z36</v>
          </cell>
          <cell r="P29" t="str">
            <v xml:space="preserve">Feriale nel periodo 1/01 - 31/07 e 10/09 - 31/12 - Lunedì Martedì Mercoledì Giovedì Venerdì Sabato </v>
          </cell>
          <cell r="Q29">
            <v>271</v>
          </cell>
          <cell r="R29">
            <v>6.7359999999999998</v>
          </cell>
        </row>
        <row r="30">
          <cell r="A30">
            <v>1797</v>
          </cell>
          <cell r="B30" t="str">
            <v>136</v>
          </cell>
          <cell r="C30" t="str">
            <v>D</v>
          </cell>
          <cell r="D30" t="str">
            <v>1</v>
          </cell>
          <cell r="E30" t="str">
            <v>1</v>
          </cell>
          <cell r="F30"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Don Minzoni (Rende) -&gt; Via Don Giovanni Minzoni, 90 (Rende) -&gt; Via Don Giovanni Minzoni, 147B (Rende) -&gt; Via Caduti di Nassirya, 252-298 (Rende) -&gt; Via Genova, 30 (Rende) -&gt; Via Busento, 29 (Rende) -&gt; Via Valle del Neto, 3 (Rende)</v>
          </cell>
          <cell r="G30" t="str">
            <v>Ritorno</v>
          </cell>
          <cell r="H30" t="str">
            <v>Università della Calabria - Arcavacata</v>
          </cell>
          <cell r="I30" t="str">
            <v>Rende</v>
          </cell>
          <cell r="J30" t="str">
            <v>CS</v>
          </cell>
          <cell r="K30" t="str">
            <v>Via Valle del Neto, 3</v>
          </cell>
          <cell r="L30" t="str">
            <v>Rende</v>
          </cell>
          <cell r="M30" t="str">
            <v>CS</v>
          </cell>
          <cell r="N30">
            <v>1</v>
          </cell>
          <cell r="O30" t="str">
            <v>S</v>
          </cell>
          <cell r="P30" t="str">
            <v xml:space="preserve">Scolastica - Lunedì Martedì Mercoledì Giovedì Venerdì Sabato </v>
          </cell>
          <cell r="Q30">
            <v>200</v>
          </cell>
          <cell r="R30">
            <v>7.3150000000000004</v>
          </cell>
        </row>
        <row r="31">
          <cell r="A31">
            <v>1798</v>
          </cell>
          <cell r="B31" t="str">
            <v>136</v>
          </cell>
          <cell r="C31" t="str">
            <v>E</v>
          </cell>
          <cell r="D31" t="str">
            <v>1</v>
          </cell>
          <cell r="E31" t="str">
            <v>1</v>
          </cell>
          <cell r="F31"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Fratelli Bandiera, 100 (Rende)</v>
          </cell>
          <cell r="G31" t="str">
            <v>Ritorno</v>
          </cell>
          <cell r="H31" t="str">
            <v>Università della Calabria - Arcavacata</v>
          </cell>
          <cell r="I31" t="str">
            <v>Rende</v>
          </cell>
          <cell r="J31" t="str">
            <v>CS</v>
          </cell>
          <cell r="K31" t="str">
            <v>Via Fratelli Bandiera, 100</v>
          </cell>
          <cell r="L31" t="str">
            <v>Rende</v>
          </cell>
          <cell r="M31" t="str">
            <v>CS</v>
          </cell>
          <cell r="N31">
            <v>1</v>
          </cell>
          <cell r="O31" t="str">
            <v>S</v>
          </cell>
          <cell r="P31" t="str">
            <v xml:space="preserve">Scolastica - Lunedì Martedì Mercoledì Giovedì Venerdì Sabato </v>
          </cell>
          <cell r="Q31">
            <v>200</v>
          </cell>
          <cell r="R31">
            <v>5.4459999999999997</v>
          </cell>
        </row>
        <row r="32">
          <cell r="A32">
            <v>1799</v>
          </cell>
          <cell r="B32" t="str">
            <v>136</v>
          </cell>
          <cell r="C32" t="str">
            <v>E</v>
          </cell>
          <cell r="D32" t="str">
            <v>2</v>
          </cell>
          <cell r="E32" t="str">
            <v>1</v>
          </cell>
          <cell r="F32"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Fratelli Bandiera, 100 (Rende)</v>
          </cell>
          <cell r="G32" t="str">
            <v>Ritorno</v>
          </cell>
          <cell r="H32" t="str">
            <v>Via Settimio Severo, 83</v>
          </cell>
          <cell r="I32" t="str">
            <v>Rende</v>
          </cell>
          <cell r="J32" t="str">
            <v>CS</v>
          </cell>
          <cell r="K32" t="str">
            <v>Via Fratelli Bandiera, 100</v>
          </cell>
          <cell r="L32" t="str">
            <v>Rende</v>
          </cell>
          <cell r="M32" t="str">
            <v>CS</v>
          </cell>
          <cell r="N32">
            <v>2</v>
          </cell>
          <cell r="O32" t="str">
            <v>S</v>
          </cell>
          <cell r="P32" t="str">
            <v xml:space="preserve">Scolastica - Lunedì Martedì Mercoledì Giovedì Venerdì Sabato </v>
          </cell>
          <cell r="Q32">
            <v>200</v>
          </cell>
          <cell r="R32">
            <v>6.7190000000000003</v>
          </cell>
        </row>
        <row r="33">
          <cell r="A33">
            <v>1800</v>
          </cell>
          <cell r="B33" t="str">
            <v>136</v>
          </cell>
          <cell r="C33" t="str">
            <v>E</v>
          </cell>
          <cell r="D33" t="str">
            <v>1</v>
          </cell>
          <cell r="E33" t="str">
            <v>1</v>
          </cell>
          <cell r="F33"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Fratelli Bandiera, 100 (Rende)</v>
          </cell>
          <cell r="G33" t="str">
            <v>Ritorno</v>
          </cell>
          <cell r="H33" t="str">
            <v>Via Settimio Severo, 83</v>
          </cell>
          <cell r="I33" t="str">
            <v>Rende</v>
          </cell>
          <cell r="J33" t="str">
            <v>CS</v>
          </cell>
          <cell r="K33" t="str">
            <v>Via Fratelli Bandiera, 100</v>
          </cell>
          <cell r="L33" t="str">
            <v>Rende</v>
          </cell>
          <cell r="M33" t="str">
            <v>CS</v>
          </cell>
          <cell r="N33">
            <v>26</v>
          </cell>
          <cell r="O33" t="str">
            <v>Z36</v>
          </cell>
          <cell r="P33" t="str">
            <v xml:space="preserve">Feriale nel periodo 1/01 - 31/07 e 10/09 - 31/12 - Lunedì Martedì Mercoledì Giovedì Venerdì Sabato </v>
          </cell>
          <cell r="Q33">
            <v>271</v>
          </cell>
          <cell r="R33">
            <v>6.7190000000000003</v>
          </cell>
        </row>
        <row r="34">
          <cell r="A34">
            <v>1801</v>
          </cell>
          <cell r="B34" t="str">
            <v>136</v>
          </cell>
          <cell r="C34" t="str">
            <v>E</v>
          </cell>
          <cell r="D34" t="str">
            <v>2</v>
          </cell>
          <cell r="E34" t="str">
            <v>1</v>
          </cell>
          <cell r="F34"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Fratelli Bandiera, 100 (Rende)</v>
          </cell>
          <cell r="G34" t="str">
            <v>Ritorno</v>
          </cell>
          <cell r="H34" t="str">
            <v>Università della Calabria - Arcavacata</v>
          </cell>
          <cell r="I34" t="str">
            <v>Rende</v>
          </cell>
          <cell r="J34" t="str">
            <v>CS</v>
          </cell>
          <cell r="K34" t="str">
            <v>Via Fratelli Bandiera, 100</v>
          </cell>
          <cell r="L34" t="str">
            <v>Rende</v>
          </cell>
          <cell r="M34" t="str">
            <v>CS</v>
          </cell>
          <cell r="N34">
            <v>1</v>
          </cell>
          <cell r="O34" t="str">
            <v>Z36</v>
          </cell>
          <cell r="P34" t="str">
            <v xml:space="preserve">Feriale nel periodo 1/01 - 31/07 e 10/09 - 31/12 - Lunedì Martedì Mercoledì Giovedì Venerdì Sabato </v>
          </cell>
          <cell r="Q34">
            <v>271</v>
          </cell>
          <cell r="R34">
            <v>5.4459999999999997</v>
          </cell>
        </row>
        <row r="35">
          <cell r="A35">
            <v>1803</v>
          </cell>
          <cell r="B35" t="str">
            <v>136</v>
          </cell>
          <cell r="C35" t="str">
            <v>F</v>
          </cell>
          <cell r="D35" t="str">
            <v>1</v>
          </cell>
          <cell r="E35" t="str">
            <v>1</v>
          </cell>
          <cell r="F35" t="str">
            <v>Via Alessandro Magno (Rende) -&gt; Via Giulio Cesare (Rende) -&gt; Via Giulio Cesare, 43-55 (Rende) -&gt; Via Napoleone Bonaparte, 34 (Rende) -&gt; Via della Chiesa, 2 (Rende) -&gt; Contrada Macchialonga, 22 (Rende) -&gt; Contrada Macchialonga, 58E (Rende) -&gt; Via Irlanda, 1 (Rende) -&gt; Via della Chiesa, 2 (Rende) -&gt; Via della Chiesa, 32 (Rende) -&gt; Via Salerno Rosario, 148 (Rende) -&gt; Via Salerno Rosario, 212 (Rende) -&gt; Via Salerno Rosario (Rende) -&gt; Via Salerno Rosario (Rende) -&gt; Via Pietro Bucci (Rende) -&gt; Via Pietro De Crescenzi,2 (Rende) -&gt; Via U. Boccioni,11 (Rende) -&gt; Via Leonardo Da Vinci, 69 (Rende) -&gt; Strada Statale 19 delle Calabrie, 1111 (Rende) -&gt; Via Gioacchino Rossini, 60 (Rende) -&gt; Strada Statale 19 delle Calabrie, 265 (Rende) -&gt; Via Repaci, 18 (Rende) -&gt; Via Repaci, 43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35" t="str">
            <v>Ritorno</v>
          </cell>
          <cell r="H35" t="str">
            <v>Via Alessandro Magno</v>
          </cell>
          <cell r="I35" t="str">
            <v>Rende</v>
          </cell>
          <cell r="J35" t="str">
            <v>CS</v>
          </cell>
          <cell r="K35" t="str">
            <v>Autostazione Cosenza</v>
          </cell>
          <cell r="L35" t="str">
            <v>Cosenza</v>
          </cell>
          <cell r="M35" t="str">
            <v>CS</v>
          </cell>
          <cell r="N35">
            <v>1</v>
          </cell>
          <cell r="O35" t="str">
            <v>L</v>
          </cell>
          <cell r="P35" t="str">
            <v xml:space="preserve">Feriale - Lunedì Martedì Mercoledì Giovedì Venerdì Sabato </v>
          </cell>
          <cell r="Q35">
            <v>303</v>
          </cell>
          <cell r="R35">
            <v>19.542999999999999</v>
          </cell>
        </row>
        <row r="36">
          <cell r="A36">
            <v>1804</v>
          </cell>
          <cell r="B36" t="str">
            <v>136</v>
          </cell>
          <cell r="C36" t="str">
            <v>F</v>
          </cell>
          <cell r="D36" t="str">
            <v>1</v>
          </cell>
          <cell r="E36" t="str">
            <v>1</v>
          </cell>
          <cell r="F36" t="str">
            <v>Via Caduti di Nassirya, 252-298 (Rende) -&gt; Via Genova, 30 (Rende) -&gt; Via Kennedy, 104-116 (Rende) -&gt; Strada Statale 19 delle Calabrie, 144 (Rende) -&gt; Via Fratelli Bandiera, 100 (Rende) -&gt; Via Carlo Bilotti, 16 (Rende) -&gt; Corso Antonio Gramsci, 13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36" t="str">
            <v>Andata</v>
          </cell>
          <cell r="H36" t="str">
            <v>Via Caduti di Nassirya, 252-298</v>
          </cell>
          <cell r="I36" t="str">
            <v>Rende</v>
          </cell>
          <cell r="J36" t="str">
            <v>CS</v>
          </cell>
          <cell r="K36" t="str">
            <v>Università della Calabria - Arcavacata</v>
          </cell>
          <cell r="L36" t="str">
            <v>Rende</v>
          </cell>
          <cell r="M36" t="str">
            <v>CS</v>
          </cell>
          <cell r="N36">
            <v>23</v>
          </cell>
          <cell r="O36" t="str">
            <v>Z36</v>
          </cell>
          <cell r="P36" t="str">
            <v xml:space="preserve">Feriale nel periodo 1/01 - 31/07 e 10/09 - 31/12 - Lunedì Martedì Mercoledì Giovedì Venerdì Sabato </v>
          </cell>
          <cell r="Q36">
            <v>271</v>
          </cell>
          <cell r="R36">
            <v>9.1750000000000007</v>
          </cell>
        </row>
        <row r="37">
          <cell r="A37">
            <v>1805</v>
          </cell>
          <cell r="B37" t="str">
            <v>136</v>
          </cell>
          <cell r="C37" t="str">
            <v>G</v>
          </cell>
          <cell r="D37" t="str">
            <v>1</v>
          </cell>
          <cell r="E37" t="str">
            <v>1</v>
          </cell>
          <cell r="F37"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Repaci, 43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 -&gt; Via Irlanda, 1 (Rende) -&gt; Via della Chiesa, 2 (Rende) -&gt; Via Alessandro Magno, 69 (Rende) -&gt; Via Alessandro Magno, 426 (Rende) -&gt; Contrada Rocchi, 612 (Rende) -&gt; Via Alessandro Magno (Rende)</v>
          </cell>
          <cell r="G37" t="str">
            <v>Andata</v>
          </cell>
          <cell r="H37" t="str">
            <v>Autostazione Cosenza</v>
          </cell>
          <cell r="I37" t="str">
            <v>Cosenza</v>
          </cell>
          <cell r="J37" t="str">
            <v>CS</v>
          </cell>
          <cell r="K37" t="str">
            <v>Via Alessandro Magno</v>
          </cell>
          <cell r="L37" t="str">
            <v>Rende</v>
          </cell>
          <cell r="M37" t="str">
            <v>CS</v>
          </cell>
          <cell r="N37">
            <v>1</v>
          </cell>
          <cell r="O37" t="str">
            <v>L</v>
          </cell>
          <cell r="P37" t="str">
            <v xml:space="preserve">Feriale - Lunedì Martedì Mercoledì Giovedì Venerdì Sabato </v>
          </cell>
          <cell r="Q37">
            <v>303</v>
          </cell>
          <cell r="R37">
            <v>20.739000000000001</v>
          </cell>
        </row>
        <row r="38">
          <cell r="A38">
            <v>1806</v>
          </cell>
          <cell r="B38" t="str">
            <v>136</v>
          </cell>
          <cell r="C38" t="str">
            <v>G</v>
          </cell>
          <cell r="D38" t="str">
            <v>1</v>
          </cell>
          <cell r="E38" t="str">
            <v>1</v>
          </cell>
          <cell r="F38"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v>
          </cell>
          <cell r="G38" t="str">
            <v>Ritorno</v>
          </cell>
          <cell r="H38" t="str">
            <v>Università della Calabria - Arcavacata</v>
          </cell>
          <cell r="I38" t="str">
            <v>Rende</v>
          </cell>
          <cell r="J38" t="str">
            <v>CS</v>
          </cell>
          <cell r="K38" t="str">
            <v>Via Caduti di Nassirya, 252-298</v>
          </cell>
          <cell r="L38" t="str">
            <v>Rende</v>
          </cell>
          <cell r="M38" t="str">
            <v>CS</v>
          </cell>
          <cell r="N38">
            <v>22</v>
          </cell>
          <cell r="O38" t="str">
            <v>Z36</v>
          </cell>
          <cell r="P38" t="str">
            <v xml:space="preserve">Feriale nel periodo 1/01 - 31/07 e 10/09 - 31/12 - Lunedì Martedì Mercoledì Giovedì Venerdì Sabato </v>
          </cell>
          <cell r="Q38">
            <v>271</v>
          </cell>
          <cell r="R38">
            <v>6.4829999999999997</v>
          </cell>
        </row>
        <row r="39">
          <cell r="A39">
            <v>1807</v>
          </cell>
          <cell r="B39" t="str">
            <v>136</v>
          </cell>
          <cell r="C39" t="str">
            <v>H</v>
          </cell>
          <cell r="D39" t="str">
            <v>1</v>
          </cell>
          <cell r="E39" t="str">
            <v>1</v>
          </cell>
          <cell r="F39" t="str">
            <v>Via Valle del Neto, 3 (Rende) -&gt; Via Kennedy, 104-116 (Rende) -&gt; Strada Statale 19 delle Calabrie, 144 (Rende) -&gt; Via Fratelli Bandiera, 100 (Rende) -&gt; Via Carlo Bilotti, 16 (Rende) -&gt; Corso Antonio Gramsci, 13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39" t="str">
            <v>Andata</v>
          </cell>
          <cell r="H39" t="str">
            <v>Via Valle del Neto, 3</v>
          </cell>
          <cell r="I39" t="str">
            <v>Rende</v>
          </cell>
          <cell r="J39" t="str">
            <v>CS</v>
          </cell>
          <cell r="K39" t="str">
            <v>Università della Calabria - Arcavacata</v>
          </cell>
          <cell r="L39" t="str">
            <v>Rende</v>
          </cell>
          <cell r="M39" t="str">
            <v>CS</v>
          </cell>
          <cell r="N39">
            <v>2</v>
          </cell>
          <cell r="O39" t="str">
            <v>Z36</v>
          </cell>
          <cell r="P39" t="str">
            <v xml:space="preserve">Feriale nel periodo 1/01 - 31/07 e 10/09 - 31/12 - Lunedì Martedì Mercoledì Giovedì Venerdì Sabato </v>
          </cell>
          <cell r="Q39">
            <v>271</v>
          </cell>
          <cell r="R39">
            <v>8.4260000000000002</v>
          </cell>
        </row>
        <row r="40">
          <cell r="A40">
            <v>1808</v>
          </cell>
          <cell r="B40" t="str">
            <v>137</v>
          </cell>
          <cell r="C40" t="str">
            <v>A</v>
          </cell>
          <cell r="D40" t="str">
            <v>1</v>
          </cell>
          <cell r="E40" t="str">
            <v>1</v>
          </cell>
          <cell r="F40" t="str">
            <v>Via Savagli, 6 (Marano Principato) -&gt; Via Tenuti, 17 (Marano Principato) -&gt; Via Tenuti, 17 (Marano Principato) -&gt; Via Moretti, 47/b (Marano Principato) -&gt; Via Annunziata, 122 (Marano Principato) -&gt; Strada Provinciale 86, 1621 (Marano Principato)</v>
          </cell>
          <cell r="G40" t="str">
            <v>Andata</v>
          </cell>
          <cell r="H40" t="str">
            <v>Via Savagli, 6</v>
          </cell>
          <cell r="I40" t="str">
            <v>Marano Principato</v>
          </cell>
          <cell r="J40" t="str">
            <v>CS</v>
          </cell>
          <cell r="K40" t="str">
            <v>Strada Provinciale 86, 1621</v>
          </cell>
          <cell r="L40" t="str">
            <v>Marano Principato</v>
          </cell>
          <cell r="M40" t="str">
            <v>CS</v>
          </cell>
          <cell r="N40">
            <v>1</v>
          </cell>
          <cell r="O40" t="str">
            <v>L</v>
          </cell>
          <cell r="P40" t="str">
            <v xml:space="preserve">Feriale - Lunedì Martedì Mercoledì Giovedì Venerdì Sabato </v>
          </cell>
          <cell r="Q40">
            <v>303</v>
          </cell>
          <cell r="R40">
            <v>2.048</v>
          </cell>
        </row>
        <row r="41">
          <cell r="A41">
            <v>1809</v>
          </cell>
          <cell r="B41" t="str">
            <v>137</v>
          </cell>
          <cell r="C41" t="str">
            <v>A</v>
          </cell>
          <cell r="D41" t="str">
            <v>2</v>
          </cell>
          <cell r="E41" t="str">
            <v>1</v>
          </cell>
          <cell r="F41" t="str">
            <v>Via Savagli, 6 (Marano Principato) -&gt; Via Tenuti, 17 (Marano Principato) -&gt; Via Tenuti, 17 (Marano Principato) -&gt; Via Moretti, 47/b (Marano Principato) -&gt; Via Annunziata, 122 (Marano Principato) -&gt; Strada Provinciale 86, 1621 (Marano Principato) -&gt; Strada Provinciale 86, 1627 (Marano Principato) -&gt; Via Bisciglietto (Marano Principato) -&gt; Strada Provinciale 86, 10 (Marano Principato) -&gt; Via Santa Lucia, 62 (Marano Principato) -&gt; Via Santa Lucia, 45 (Castrolibero) -&gt; Via Parise, 4 (Castrolibero) -&gt; Via San Marco, 2 (Castrolibero) -&gt; Contrada Cimbri, 1 (Castrolibero) -&gt; via Colomato, 3 (Castrolibero) -&gt; via Colomato, 3 (Castrolibero) -&gt; Via della Resistenza, 12 (Castrolibero) -&gt; Via della Resistenza, 185 (Castrolibero) -&gt; Via dell'Amicizia, 10 (Castrolibero) -&gt; Via della Resistenza, 7 (Castrolibero) -&gt; Viale Magna Grecia (Cosenza) -&gt; Viale Magna Grecia (Cosenza) -&gt; Viale Sergio Cosmai, 21 (Cosenza) -&gt; Viale Sergio Cosmai, 21 (Cosenza) -&gt; Viale Sergio Cosmai, 6 (Cosenza) -&gt; Viale Paolo Borsellino, 10 (Cosenza) -&gt; Viale Paolo Borsellino, 11 (Cosenza) -&gt; Viale Giovanni e Francesca Falcone, 158-162 (Cosenza) -&gt; Autostazione Cosenza (Cosenza)</v>
          </cell>
          <cell r="G41" t="str">
            <v>Andata</v>
          </cell>
          <cell r="H41" t="str">
            <v>Via Savagli, 6</v>
          </cell>
          <cell r="I41" t="str">
            <v>Marano Principato</v>
          </cell>
          <cell r="J41" t="str">
            <v>CS</v>
          </cell>
          <cell r="K41" t="str">
            <v>Autostazione Cosenza</v>
          </cell>
          <cell r="L41" t="str">
            <v>Cosenza</v>
          </cell>
          <cell r="M41" t="str">
            <v>CS</v>
          </cell>
          <cell r="N41">
            <v>2</v>
          </cell>
          <cell r="O41" t="str">
            <v>L</v>
          </cell>
          <cell r="P41" t="str">
            <v xml:space="preserve">Feriale - Lunedì Martedì Mercoledì Giovedì Venerdì Sabato </v>
          </cell>
          <cell r="Q41">
            <v>303</v>
          </cell>
          <cell r="R41">
            <v>18.725000000000001</v>
          </cell>
        </row>
        <row r="42">
          <cell r="A42">
            <v>1810</v>
          </cell>
          <cell r="B42" t="str">
            <v>137</v>
          </cell>
          <cell r="C42" t="str">
            <v>A</v>
          </cell>
          <cell r="D42" t="str">
            <v>3</v>
          </cell>
          <cell r="E42" t="str">
            <v>1</v>
          </cell>
          <cell r="F42" t="str">
            <v>Via Savagli, 6 (Marano Principato) -&gt; Via Tenuti, 17 (Marano Principato) -&gt; Via Tenuti, 17 (Marano Principato) -&gt; Via Moretti, 47/b (Marano Principato) -&gt; Via Annunziata, 122 (Marano Principato) -&gt; Strada Provinciale 86, 1621 (Marano Principato) -&gt; Strada Provinciale 86, 1627 (Marano Principato) -&gt; Strada Provinciale 86, 10 (Marano Principato) -&gt; Via Santa Lucia, 62 (Marano Principato) -&gt; Via Santa Lucia, 45 (Castrolibero) -&gt; Via Parise, 4 (Castrolibero) -&gt; Via San Marco, 2 (Castrolibero) -&gt; Contrada Cimbri, 1 (Castrolibero) -&gt; via Colomato, 3 (Castrolibero) -&gt; via Colomato, 3 (Castrolibero) -&gt; Via della Resistenza, 12 (Castrolibero) -&gt; Via della Resistenza, 185 (Castrolibero) -&gt; Via dell'Amicizia, 10 (Castrolibero) -&gt; Via della Resistenza, 7 (Castrolibero) -&gt; Viale Magna Grecia (Cosenza) -&gt; Viale Magna Grecia (Cosenza) -&gt; Viale Sergio Cosmai, 21 (Cosenza) -&gt; Viale Sergio Cosmai, 21 (Cosenza) -&gt; Viale Sergio Cosmai, 6 (Cosenza) -&gt; Viale Paolo Borsellino, 10 (Cosenza) -&gt; Viale Paolo Borsellino, 11 (Cosenza) -&gt; Viale Giovanni e Francesca Falcone, 158-162 (Cosenza) -&gt; Autostazione Cosenza (Cosenza)</v>
          </cell>
          <cell r="G42" t="str">
            <v>Andata</v>
          </cell>
          <cell r="H42" t="str">
            <v>Via Savagli, 6</v>
          </cell>
          <cell r="I42" t="str">
            <v>Marano Principato</v>
          </cell>
          <cell r="J42" t="str">
            <v>CS</v>
          </cell>
          <cell r="K42" t="str">
            <v>Autostazione Cosenza</v>
          </cell>
          <cell r="L42" t="str">
            <v>Cosenza</v>
          </cell>
          <cell r="M42" t="str">
            <v>CS</v>
          </cell>
          <cell r="N42">
            <v>4</v>
          </cell>
          <cell r="O42" t="str">
            <v>L</v>
          </cell>
          <cell r="P42" t="str">
            <v xml:space="preserve">Feriale - Lunedì Martedì Mercoledì Giovedì Venerdì Sabato </v>
          </cell>
          <cell r="Q42">
            <v>303</v>
          </cell>
          <cell r="R42">
            <v>16.516999999999999</v>
          </cell>
        </row>
        <row r="43">
          <cell r="A43">
            <v>1811</v>
          </cell>
          <cell r="B43" t="str">
            <v>137</v>
          </cell>
          <cell r="C43" t="str">
            <v>A</v>
          </cell>
          <cell r="D43" t="str">
            <v>4</v>
          </cell>
          <cell r="E43" t="str">
            <v>1</v>
          </cell>
          <cell r="F43" t="str">
            <v>Strada Provinciale 86, 1621 (Marano Principato) -&gt; Strada Provinciale 86, 1627 (Marano Principato) -&gt; Strada Provinciale 86, 10 (Marano Principato) -&gt; Via Santa Lucia, 62 (Marano Principato) -&gt; Via Santa Lucia, 45 (Castrolibero) -&gt; Via San Marco, 2 (Castrolibero) -&gt; Contrada Cimbri, 1 (Castrolibero) -&gt; via Colomato, 3 (Castrolibero) -&gt; via Colomato, 3 (Castrolibero) -&gt; Via della Resistenza, 12 (Castrolibero) -&gt; Via della Resistenza, 185 (Castrolibero) -&gt; Via dell'Amicizia, 10 (Castrolibero) -&gt; Via della Resistenza, 7 (Castrolibero) -&gt; Viale Magna Grecia (Cosenza) -&gt; Viale Magna Grecia (Cosenza) -&gt; Viale Sergio Cosmai, 21 (Cosenza) -&gt; Viale Sergio Cosmai, 21 (Cosenza) -&gt; Viale Sergio Cosmai, 6 (Cosenza) -&gt; Viale Paolo Borsellino, 10 (Cosenza) -&gt; Viale Paolo Borsellino, 11 (Cosenza) -&gt; Viale Giovanni e Francesca Falcone, 158-162 (Cosenza) -&gt; Autostazione Cosenza (Cosenza)</v>
          </cell>
          <cell r="G43" t="str">
            <v>Andata</v>
          </cell>
          <cell r="H43" t="str">
            <v>Strada Provinciale 86, 1621</v>
          </cell>
          <cell r="I43" t="str">
            <v>Marano Principato</v>
          </cell>
          <cell r="J43" t="str">
            <v>CS</v>
          </cell>
          <cell r="K43" t="str">
            <v>Autostazione Cosenza</v>
          </cell>
          <cell r="L43" t="str">
            <v>Cosenza</v>
          </cell>
          <cell r="M43" t="str">
            <v>CS</v>
          </cell>
          <cell r="N43">
            <v>1</v>
          </cell>
          <cell r="O43" t="str">
            <v>L</v>
          </cell>
          <cell r="P43" t="str">
            <v xml:space="preserve">Feriale - Lunedì Martedì Mercoledì Giovedì Venerdì Sabato </v>
          </cell>
          <cell r="Q43">
            <v>303</v>
          </cell>
          <cell r="R43">
            <v>13.039</v>
          </cell>
        </row>
        <row r="44">
          <cell r="A44">
            <v>1813</v>
          </cell>
          <cell r="B44" t="str">
            <v>137</v>
          </cell>
          <cell r="C44" t="str">
            <v>A</v>
          </cell>
          <cell r="D44" t="str">
            <v>2</v>
          </cell>
          <cell r="E44" t="str">
            <v>1</v>
          </cell>
          <cell r="F44" t="str">
            <v>Autostazione Cosenza (Cosenza) -&gt; Viale Giovanni e Francesca Falcone, 158 (Cosenza) -&gt; Viale Paolo Borsellino, 17 (Cosenza) -&gt; Viale Paolo Borsellino, 10 (Cosenza) -&gt; Viale Sergio Cosmai, 6 (Cosenza) -&gt; Viale Sergio Cosmai, 10 (Cosenza) -&gt; Viale Sergio Cosmai, 14 (Cosenza) -&gt; Viale Magna Grecia (Cosenza) -&gt; Via della Resistenza, 7 (Castrolibero) -&gt; Via della Resistenza, 48 (Castrolibero) -&gt; Via della Resistenza, 110 (Castrolibero) -&gt; Via della Resistenza, 12 (Castrolibero) -&gt; Via Erodoto, 2 (Castrolibero) -&gt; via Colomato, 3 (Castrolibero) -&gt; Contrada Cimbri, 1 (Castrolibero) -&gt; Via San Marco, 2 (Castrolibero) -&gt; Via Parise, 4 (Castrolibero) -&gt; Via Santa Lucia, 26 (Castrolibero) -&gt; Via Santa Lucia, 62 (Marano Principato) -&gt; Strada Provinciale 86, 10 (Marano Principato) -&gt; Via Bisciglietto (Marano Principato) -&gt; Strada Provinciale 86, 1627 (Marano Principato) -&gt; Via Annunziata, 149 (Marano Principato) -&gt; Via Annunziata, 122 (Marano Principato) -&gt; Via Moretti, 47/b (Marano Principato) -&gt; Via Tenuti, 17 (Marano Principato) -&gt; Via Tenuti, 17 (Marano Principato) -&gt; Via Savagli, 6 (Marano Principato)</v>
          </cell>
          <cell r="G44" t="str">
            <v>Ritorno</v>
          </cell>
          <cell r="H44" t="str">
            <v>Autostazione Cosenza</v>
          </cell>
          <cell r="I44" t="str">
            <v>Cosenza</v>
          </cell>
          <cell r="J44" t="str">
            <v>CS</v>
          </cell>
          <cell r="K44" t="str">
            <v>Via Savagli, 6</v>
          </cell>
          <cell r="L44" t="str">
            <v>Marano Principato</v>
          </cell>
          <cell r="M44" t="str">
            <v>CS</v>
          </cell>
          <cell r="N44">
            <v>3</v>
          </cell>
          <cell r="O44" t="str">
            <v>L</v>
          </cell>
          <cell r="P44" t="str">
            <v xml:space="preserve">Feriale - Lunedì Martedì Mercoledì Giovedì Venerdì Sabato </v>
          </cell>
          <cell r="Q44">
            <v>303</v>
          </cell>
          <cell r="R44">
            <v>17.934999999999999</v>
          </cell>
        </row>
        <row r="45">
          <cell r="A45">
            <v>1814</v>
          </cell>
          <cell r="B45" t="str">
            <v>137</v>
          </cell>
          <cell r="C45" t="str">
            <v>A</v>
          </cell>
          <cell r="D45" t="str">
            <v>3</v>
          </cell>
          <cell r="E45" t="str">
            <v>1</v>
          </cell>
          <cell r="F45" t="str">
            <v>Autostazione Cosenza (Cosenza) -&gt; Viale Giovanni e Francesca Falcone, 158 (Cosenza) -&gt; Viale Paolo Borsellino, 17 (Cosenza) -&gt; Viale Paolo Borsellino, 10 (Cosenza) -&gt; Viale Sergio Cosmai, 6 (Cosenza) -&gt; Viale Sergio Cosmai, 10 (Cosenza) -&gt; Viale Sergio Cosmai, 14 (Cosenza) -&gt; Viale Magna Grecia (Cosenza) -&gt; Via della Resistenza, 7 (Castrolibero) -&gt; Via della Resistenza, 48 (Castrolibero) -&gt; Via della Resistenza, 110 (Castrolibero) -&gt; Via della Resistenza, 12 (Castrolibero) -&gt; Via Erodoto, 2 (Castrolibero) -&gt; via Colomato, 3 (Castrolibero) -&gt; Contrada Cimbri, 1 (Castrolibero) -&gt; Via San Marco, 2 (Castrolibero) -&gt; Via Parise, 4 (Castrolibero) -&gt; Via Santa Lucia, 26 (Castrolibero) -&gt; Via Santa Lucia, 62 (Marano Principato) -&gt; Strada Provinciale 86, 10 (Marano Principato) -&gt; Strada Provinciale 86, 1627 (Marano Principato) -&gt; Via Annunziata, 149 (Marano Principato) -&gt; Via Annunziata, 122 (Marano Principato) -&gt; Via Moretti, 47/b (Marano Principato) -&gt; Via Tenuti, 17 (Marano Principato) -&gt; Via Tenuti, 17 (Marano Principato) -&gt; Via Savagli, 6 (Marano Principato)</v>
          </cell>
          <cell r="G45" t="str">
            <v>Ritorno</v>
          </cell>
          <cell r="H45" t="str">
            <v>Autostazione Cosenza</v>
          </cell>
          <cell r="I45" t="str">
            <v>Cosenza</v>
          </cell>
          <cell r="J45" t="str">
            <v>CS</v>
          </cell>
          <cell r="K45" t="str">
            <v>Via Savagli, 6</v>
          </cell>
          <cell r="L45" t="str">
            <v>Marano Principato</v>
          </cell>
          <cell r="M45" t="str">
            <v>CS</v>
          </cell>
          <cell r="N45">
            <v>3</v>
          </cell>
          <cell r="O45" t="str">
            <v>L</v>
          </cell>
          <cell r="P45" t="str">
            <v xml:space="preserve">Feriale - Lunedì Martedì Mercoledì Giovedì Venerdì Sabato </v>
          </cell>
          <cell r="Q45">
            <v>303</v>
          </cell>
          <cell r="R45">
            <v>15.727</v>
          </cell>
        </row>
        <row r="46">
          <cell r="A46">
            <v>1815</v>
          </cell>
          <cell r="B46" t="str">
            <v>137</v>
          </cell>
          <cell r="C46" t="str">
            <v>A</v>
          </cell>
          <cell r="D46" t="str">
            <v>4</v>
          </cell>
          <cell r="E46" t="str">
            <v>1</v>
          </cell>
          <cell r="F46" t="str">
            <v>Autostazione Cosenza (Cosenza) -&gt; Viale Giovanni e Francesca Falcone, 158 (Cosenza) -&gt; Viale Paolo Borsellino, 17 (Cosenza) -&gt; Viale Paolo Borsellino, 10 (Cosenza) -&gt; Viale Sergio Cosmai, 6 (Cosenza) -&gt; Viale Sergio Cosmai, 10 (Cosenza) -&gt; Viale Sergio Cosmai, 14 (Cosenza) -&gt; Viale Magna Grecia (Cosenza) -&gt; Via della Resistenza, 7 (Castrolibero) -&gt; Via della Resistenza, 48 (Castrolibero) -&gt; Via della Resistenza, 110 (Castrolibero) -&gt; Via della Resistenza, 12 (Castrolibero) -&gt; Via Erodoto, 2 (Castrolibero) -&gt; via Colomato, 3 (Castrolibero) -&gt; Contrada Cimbri, 1 (Castrolibero) -&gt; Via San Marco, 2 (Castrolibero) -&gt; Via Parise, 4 (Castrolibero) -&gt; Via Santa Lucia, 26 (Castrolibero) -&gt; Via Santa Lucia, 62 (Marano Principato) -&gt; Strada Provinciale 86, 10 (Marano Principato) -&gt; Via Bisciglietto (Marano Principato) -&gt; Strada Provinciale 86, 1627 (Marano Principato) -&gt; Via Annunziata, 149 (Marano Principato)</v>
          </cell>
          <cell r="G46" t="str">
            <v>Ritorno</v>
          </cell>
          <cell r="H46" t="str">
            <v>Autostazione Cosenza</v>
          </cell>
          <cell r="I46" t="str">
            <v>Cosenza</v>
          </cell>
          <cell r="J46" t="str">
            <v>CS</v>
          </cell>
          <cell r="K46" t="str">
            <v>Via Annunziata, 149</v>
          </cell>
          <cell r="L46" t="str">
            <v>Marano Principato</v>
          </cell>
          <cell r="M46" t="str">
            <v>CS</v>
          </cell>
          <cell r="N46">
            <v>1</v>
          </cell>
          <cell r="O46" t="str">
            <v>L</v>
          </cell>
          <cell r="P46" t="str">
            <v xml:space="preserve">Feriale - Lunedì Martedì Mercoledì Giovedì Venerdì Sabato </v>
          </cell>
          <cell r="Q46">
            <v>303</v>
          </cell>
          <cell r="R46">
            <v>15.929</v>
          </cell>
        </row>
        <row r="47">
          <cell r="A47">
            <v>1816</v>
          </cell>
          <cell r="B47" t="str">
            <v>137</v>
          </cell>
          <cell r="C47" t="str">
            <v>B</v>
          </cell>
          <cell r="D47" t="str">
            <v>1</v>
          </cell>
          <cell r="E47" t="str">
            <v>1</v>
          </cell>
          <cell r="F47" t="str">
            <v>Strada Provinciale 86, 1621 (Marano Principato) -&gt; Strada Provinciale 86, 421 (Marano Principato) -&gt; Via A. de Gasperi, 1 (Marano Marchesato) -&gt; Strada Provinciale 86 (Marano Marchesato) -&gt; Via della Fontana, 1 (Marano Marchesato) -&gt; Strada Provinciale 86 (Marano Marchesato) -&gt; Via Curcio, 21 (Marano Marchesato) -&gt; Via Giuseppe Garibaldi, 44 (Marano Marchesato) -&gt; Via Giuseppe Garibaldi, 68 (Marano Marchesato) -&gt; Via Morroni (Marano Marchesato) -&gt; Via Morroni, 30 (Marano Marchesato) -&gt; Strada Provinciale 86 (Marano Marchesato) -&gt; Strada Provinciale 86 (Marano Marchesato) -&gt; Via Malvitani, 34 (Marano Marchesato) -&gt; Via Malvitani, 19 (Marano Marchesato) -&gt; Via Malvitani, 154 (Rende) -&gt; Strada Provinciale 86 (Rende) -&gt; Via Alessandro Manzoni, 179 (Rende) -&gt; Via Alessandro Manzoni, 173 (Rende) -&gt; Via Alessandro Manzoni, 113-121 (Rende) -&gt; Via Tommaso Campanella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47" t="str">
            <v>Andata</v>
          </cell>
          <cell r="H47" t="str">
            <v>Strada Provinciale 86, 1621</v>
          </cell>
          <cell r="I47" t="str">
            <v>Marano Principato</v>
          </cell>
          <cell r="J47" t="str">
            <v>CS</v>
          </cell>
          <cell r="K47" t="str">
            <v>Autostazione Cosenza</v>
          </cell>
          <cell r="L47" t="str">
            <v>Cosenza</v>
          </cell>
          <cell r="M47" t="str">
            <v>CS</v>
          </cell>
          <cell r="N47">
            <v>7</v>
          </cell>
          <cell r="O47" t="str">
            <v>L</v>
          </cell>
          <cell r="P47" t="str">
            <v xml:space="preserve">Feriale - Lunedì Martedì Mercoledì Giovedì Venerdì Sabato </v>
          </cell>
          <cell r="Q47">
            <v>303</v>
          </cell>
          <cell r="R47">
            <v>15.718999999999999</v>
          </cell>
        </row>
        <row r="48">
          <cell r="A48">
            <v>1818</v>
          </cell>
          <cell r="B48" t="str">
            <v>137</v>
          </cell>
          <cell r="C48" t="str">
            <v>B</v>
          </cell>
          <cell r="D48" t="str">
            <v>1</v>
          </cell>
          <cell r="E48" t="str">
            <v>1</v>
          </cell>
          <cell r="F48"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Via Tommaso Campanella (Rende) -&gt; Via Alessandro Manzoni, 113-121 (Rende) -&gt; Via Alessandro Manzoni, 173 (Rende) -&gt; Via Alessandro Manzoni, 179 (Rende) -&gt; Via Malvitani, 29 (Marano Marchesato) -&gt; Via Malvitani, 154 (Rende) -&gt; Via Malvitani, 58 (Marano Marchesato) -&gt; Via Malvitani, 5 (Marano Marchesato) -&gt; Strada Provinciale 86 (Marano Marchesato) -&gt; Strada Provinciale 86 (Marano Marchesato) -&gt; Via Morroni, 51 (Marano Marchesato) -&gt; Via Morroni (Marano Marchesato) -&gt; Via kennedy, 17 (Marano Marchesato) -&gt; Via Giuseppe Garibaldi, 44 (Marano Marchesato) -&gt; Via Guanni, 3 (Marano Marchesato) -&gt; Strada Provinciale 86 (Marano Marchesato) -&gt; Via della Fontana, 1 (Marano Marchesato) -&gt; Strada Provinciale 86 (Marano Marchesato) -&gt; Via A. de Gasperi, 1 (Marano Marchesato) -&gt; Strada Provinciale 86, 421 (Marano Principato) -&gt; Strada Provinciale 86, 1627 (Marano Principato) -&gt; Via Annunziata, 149 (Marano Principato)</v>
          </cell>
          <cell r="G48" t="str">
            <v>Ritorno</v>
          </cell>
          <cell r="H48" t="str">
            <v>Autostazione Cosenza</v>
          </cell>
          <cell r="I48" t="str">
            <v>Cosenza</v>
          </cell>
          <cell r="J48" t="str">
            <v>CS</v>
          </cell>
          <cell r="K48" t="str">
            <v>Via Annunziata, 149</v>
          </cell>
          <cell r="L48" t="str">
            <v>Marano Principato</v>
          </cell>
          <cell r="M48" t="str">
            <v>CS</v>
          </cell>
          <cell r="N48">
            <v>7</v>
          </cell>
          <cell r="O48" t="str">
            <v>L</v>
          </cell>
          <cell r="P48" t="str">
            <v xml:space="preserve">Feriale - Lunedì Martedì Mercoledì Giovedì Venerdì Sabato </v>
          </cell>
          <cell r="Q48">
            <v>303</v>
          </cell>
          <cell r="R48">
            <v>16.236000000000001</v>
          </cell>
        </row>
        <row r="49">
          <cell r="A49">
            <v>1820</v>
          </cell>
          <cell r="B49" t="str">
            <v>137</v>
          </cell>
          <cell r="C49" t="str">
            <v>C</v>
          </cell>
          <cell r="D49" t="str">
            <v>2</v>
          </cell>
          <cell r="E49" t="str">
            <v>1</v>
          </cell>
          <cell r="F49" t="str">
            <v>Strada Provinciale 86, 10 (Marano Principato) -&gt; Via Santa Lucia, 62 (Marano Principato) -&gt; Via Santa Lucia, 45 (Castrolibero) -&gt; Via Parise, 4 (Castrolibero) -&gt; Via San Marco, 2 (Castrolibero) -&gt; Contrada Cimbri, 1 (Castrolibero) -&gt; via Colomato, 3 (Castrolibero) -&gt; via Colomato, 3 (Castrolibero) -&gt; Via della Resistenza, 12 (Castrolibero) -&gt; Via della Resistenza, 185 (Castrolibero) -&gt; Via dell'Unità , 12 (Castrolibero) -&gt; Via della Fratellanza, 7 (Castrolibero) -&gt; Via Rusoli, 33 (Castrolibero) -&gt; Via Rusoli, 2 (Castrolibero) -&gt; Via della Resistenza, 44 (Castrolibero) -&gt; Via della Resistenza, 50 (Castrolibero) -&gt; Via Fausto Gullo, 24 (Castrolibero) -&gt; Via Giacomo Puccini, 28 (Castrolibero) -&gt; Via Leonardo da Vinci, 51 (Castrolibero) -&gt; Via Aldo Moro, 2 (Castrolibero) -&gt; Via della Resistenza, 7 (Castrolibero) -&gt; Viale Magna Grecia (Cosenza) -&gt; Viale Magna Grecia (Cosenza) -&gt; Via Panebianco, 610 (Cosenza)</v>
          </cell>
          <cell r="G49" t="str">
            <v>Andata</v>
          </cell>
          <cell r="H49" t="str">
            <v>Strada Provinciale 86, 10</v>
          </cell>
          <cell r="I49" t="str">
            <v>Marano Principato</v>
          </cell>
          <cell r="J49" t="str">
            <v>CS</v>
          </cell>
          <cell r="K49" t="str">
            <v>Via Panebianco, 610</v>
          </cell>
          <cell r="L49" t="str">
            <v>Cosenza</v>
          </cell>
          <cell r="M49" t="str">
            <v>CS</v>
          </cell>
          <cell r="N49">
            <v>1</v>
          </cell>
          <cell r="O49" t="str">
            <v>S</v>
          </cell>
          <cell r="P49" t="str">
            <v xml:space="preserve">Scolastica - Lunedì Martedì Mercoledì Giovedì Venerdì Sabato </v>
          </cell>
          <cell r="Q49">
            <v>200</v>
          </cell>
          <cell r="R49">
            <v>12.587999999999999</v>
          </cell>
        </row>
        <row r="50">
          <cell r="A50">
            <v>1822</v>
          </cell>
          <cell r="B50" t="str">
            <v>137</v>
          </cell>
          <cell r="C50" t="str">
            <v>C</v>
          </cell>
          <cell r="D50" t="str">
            <v>1</v>
          </cell>
          <cell r="E50" t="str">
            <v>1</v>
          </cell>
          <cell r="F50" t="str">
            <v>Viale Magna Grecia (Cosenza) -&gt; Via della Resistenza, 7 (Castrolibero) -&gt; Via Raffaello (Castrolibero) -&gt; Via Raffaello, 12 (Castrolibero) -&gt; Via Giacomo Puccini, 11 (Castrolibero) -&gt; Via Fausto Gullo, 22 (Castrolibero) -&gt; Via Rusoli, 33 (Castrolibero) -&gt; Via della Fratellanza, 10 (Castrolibero) -&gt; Via dell'Unità , 12 (Castrolibero) -&gt; Via della Resistenza, 110 (Castrolibero) -&gt; Via della Resistenza, 12 (Castrolibero) -&gt; Via Erodoto, 2 (Castrolibero) -&gt; via Colomato, 3 (Castrolibero) -&gt; Contrada Cimbri, 1 (Castrolibero) -&gt; Via San Marco, 2 (Castrolibero) -&gt; Via Parise, 4 (Castrolibero)</v>
          </cell>
          <cell r="G50" t="str">
            <v>Ritorno</v>
          </cell>
          <cell r="H50" t="str">
            <v>Viale Magna Grecia</v>
          </cell>
          <cell r="I50" t="str">
            <v>Cosenza</v>
          </cell>
          <cell r="J50" t="str">
            <v>CS</v>
          </cell>
          <cell r="K50" t="str">
            <v>Via Parise, 4</v>
          </cell>
          <cell r="L50" t="str">
            <v>Castrolibero</v>
          </cell>
          <cell r="M50" t="str">
            <v>CS</v>
          </cell>
          <cell r="N50">
            <v>4</v>
          </cell>
          <cell r="O50" t="str">
            <v>S</v>
          </cell>
          <cell r="P50" t="str">
            <v xml:space="preserve">Scolastica - Lunedì Martedì Mercoledì Giovedì Venerdì Sabato </v>
          </cell>
          <cell r="Q50">
            <v>200</v>
          </cell>
          <cell r="R50">
            <v>8.0779999999999994</v>
          </cell>
        </row>
        <row r="51">
          <cell r="A51">
            <v>1823</v>
          </cell>
          <cell r="B51" t="str">
            <v>137</v>
          </cell>
          <cell r="C51" t="str">
            <v>D</v>
          </cell>
          <cell r="D51" t="str">
            <v>1</v>
          </cell>
          <cell r="E51" t="str">
            <v>1</v>
          </cell>
          <cell r="F51" t="str">
            <v>Via Curcio, 21 (Marano Marchesato) -&gt; Via Giuseppe Garibaldi, 44 (Marano Marchesato) -&gt; Via Giuseppe Garibaldi, 68 (Marano Marchesato) -&gt; Via Morroni (Marano Marchesato) -&gt; Via Morroni, 30 (Marano Marchesato) -&gt; Strada Provinciale 86 (Marano Marchesato) -&gt; Strada Provinciale 86 (Marano Marchesato) -&gt; Via Malvitani, 34 (Marano Marchesato) -&gt; Via Malvitani, 19 (Marano Marchesato) -&gt; Via Malvitani, 154 (Rende) -&gt; Strada Provinciale 86 (Rende) -&gt; Via Alessandro Manzoni, 179 (Rende) -&gt; Via Alessandro Manzoni, 173 (Rende) -&gt; Via Alessandro Manzoni, 113-121 (Rende) -&gt; Via Tommaso Campanella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Sandro Botticelli, 32 (Rende) -&gt; Via Aldo Cannata, 1 (Castrolibero)</v>
          </cell>
          <cell r="G51" t="str">
            <v>Andata</v>
          </cell>
          <cell r="H51" t="str">
            <v>Via Curcio, 21</v>
          </cell>
          <cell r="I51" t="str">
            <v>Marano Marchesato</v>
          </cell>
          <cell r="J51" t="str">
            <v>CS</v>
          </cell>
          <cell r="K51" t="str">
            <v>Via Aldo Cannata, 1</v>
          </cell>
          <cell r="L51" t="str">
            <v>Castrolibero</v>
          </cell>
          <cell r="M51" t="str">
            <v>CS</v>
          </cell>
          <cell r="N51">
            <v>1</v>
          </cell>
          <cell r="O51" t="str">
            <v>S</v>
          </cell>
          <cell r="P51" t="str">
            <v xml:space="preserve">Scolastica - Lunedì Martedì Mercoledì Giovedì Venerdì Sabato </v>
          </cell>
          <cell r="Q51">
            <v>200</v>
          </cell>
          <cell r="R51">
            <v>11.853</v>
          </cell>
        </row>
        <row r="52">
          <cell r="A52">
            <v>1825</v>
          </cell>
          <cell r="B52" t="str">
            <v>138</v>
          </cell>
          <cell r="C52" t="str">
            <v>A</v>
          </cell>
          <cell r="D52" t="str">
            <v>2</v>
          </cell>
          <cell r="E52" t="str">
            <v>1</v>
          </cell>
          <cell r="F52"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52" t="str">
            <v>Ritorno</v>
          </cell>
          <cell r="H52" t="str">
            <v>Via Settimio Severo, 83</v>
          </cell>
          <cell r="I52" t="str">
            <v>Rende</v>
          </cell>
          <cell r="J52" t="str">
            <v>CS</v>
          </cell>
          <cell r="K52" t="str">
            <v>Autostazione Cosenza</v>
          </cell>
          <cell r="L52" t="str">
            <v>Cosenza</v>
          </cell>
          <cell r="M52" t="str">
            <v>CS</v>
          </cell>
          <cell r="N52">
            <v>1</v>
          </cell>
          <cell r="O52" t="str">
            <v>S</v>
          </cell>
          <cell r="P52" t="str">
            <v xml:space="preserve">Scolastica - Lunedì Martedì Mercoledì Giovedì Venerdì Sabato </v>
          </cell>
          <cell r="Q52">
            <v>200</v>
          </cell>
          <cell r="R52">
            <v>11.436999999999999</v>
          </cell>
        </row>
        <row r="53">
          <cell r="A53">
            <v>1826</v>
          </cell>
          <cell r="B53" t="str">
            <v>138</v>
          </cell>
          <cell r="C53" t="str">
            <v>A</v>
          </cell>
          <cell r="D53" t="str">
            <v>3</v>
          </cell>
          <cell r="E53" t="str">
            <v>1</v>
          </cell>
          <cell r="F53"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53" t="str">
            <v>Ritorno</v>
          </cell>
          <cell r="H53" t="str">
            <v>Via Settimio Severo, 83</v>
          </cell>
          <cell r="I53" t="str">
            <v>Rende</v>
          </cell>
          <cell r="J53" t="str">
            <v>CS</v>
          </cell>
          <cell r="K53" t="str">
            <v>Autostazione Cosenza</v>
          </cell>
          <cell r="L53" t="str">
            <v>Cosenza</v>
          </cell>
          <cell r="M53" t="str">
            <v>CS</v>
          </cell>
          <cell r="N53">
            <v>1</v>
          </cell>
          <cell r="O53" t="str">
            <v>S</v>
          </cell>
          <cell r="P53" t="str">
            <v xml:space="preserve">Scolastica - Lunedì Martedì Mercoledì Giovedì Venerdì Sabato </v>
          </cell>
          <cell r="Q53">
            <v>200</v>
          </cell>
          <cell r="R53">
            <v>10.99</v>
          </cell>
        </row>
        <row r="54">
          <cell r="A54">
            <v>1827</v>
          </cell>
          <cell r="B54" t="str">
            <v>138</v>
          </cell>
          <cell r="C54" t="str">
            <v>A</v>
          </cell>
          <cell r="D54" t="str">
            <v>1</v>
          </cell>
          <cell r="E54" t="str">
            <v>1</v>
          </cell>
          <cell r="F54"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54" t="str">
            <v>Andata</v>
          </cell>
          <cell r="H54" t="str">
            <v>Autostazione Cosenza</v>
          </cell>
          <cell r="I54" t="str">
            <v>Cosenza</v>
          </cell>
          <cell r="J54" t="str">
            <v>CS</v>
          </cell>
          <cell r="K54" t="str">
            <v>Via Settimio Severo, 83</v>
          </cell>
          <cell r="L54" t="str">
            <v>Rende</v>
          </cell>
          <cell r="M54" t="str">
            <v>CS</v>
          </cell>
          <cell r="N54">
            <v>7</v>
          </cell>
          <cell r="O54" t="str">
            <v>Z36</v>
          </cell>
          <cell r="P54" t="str">
            <v xml:space="preserve">Feriale nel periodo 1/01 - 31/07 e 10/09 - 31/12 - Lunedì Martedì Mercoledì Giovedì Venerdì Sabato </v>
          </cell>
          <cell r="Q54">
            <v>271</v>
          </cell>
          <cell r="R54">
            <v>11.724</v>
          </cell>
        </row>
        <row r="55">
          <cell r="A55">
            <v>1828</v>
          </cell>
          <cell r="B55" t="str">
            <v>138</v>
          </cell>
          <cell r="C55" t="str">
            <v>A</v>
          </cell>
          <cell r="D55" t="str">
            <v>2</v>
          </cell>
          <cell r="E55" t="str">
            <v>1</v>
          </cell>
          <cell r="F55"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55" t="str">
            <v>Andata</v>
          </cell>
          <cell r="H55" t="str">
            <v>Autostazione Cosenza</v>
          </cell>
          <cell r="I55" t="str">
            <v>Cosenza</v>
          </cell>
          <cell r="J55" t="str">
            <v>CS</v>
          </cell>
          <cell r="K55" t="str">
            <v>Via Settimio Severo, 83</v>
          </cell>
          <cell r="L55" t="str">
            <v>Rende</v>
          </cell>
          <cell r="M55" t="str">
            <v>CS</v>
          </cell>
          <cell r="N55">
            <v>1</v>
          </cell>
          <cell r="O55" t="str">
            <v>Z36</v>
          </cell>
          <cell r="P55" t="str">
            <v xml:space="preserve">Feriale nel periodo 1/01 - 31/07 e 10/09 - 31/12 - Lunedì Martedì Mercoledì Giovedì Venerdì Sabato </v>
          </cell>
          <cell r="Q55">
            <v>271</v>
          </cell>
          <cell r="R55">
            <v>12.56</v>
          </cell>
        </row>
        <row r="56">
          <cell r="A56">
            <v>1833</v>
          </cell>
          <cell r="B56" t="str">
            <v>138</v>
          </cell>
          <cell r="C56" t="str">
            <v>A</v>
          </cell>
          <cell r="D56" t="str">
            <v>1</v>
          </cell>
          <cell r="E56" t="str">
            <v>1</v>
          </cell>
          <cell r="F56"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56" t="str">
            <v>Ritorno</v>
          </cell>
          <cell r="H56" t="str">
            <v>Via Settimio Severo, 83</v>
          </cell>
          <cell r="I56" t="str">
            <v>Rende</v>
          </cell>
          <cell r="J56" t="str">
            <v>CS</v>
          </cell>
          <cell r="K56" t="str">
            <v>Autostazione Cosenza</v>
          </cell>
          <cell r="L56" t="str">
            <v>Cosenza</v>
          </cell>
          <cell r="M56" t="str">
            <v>CS</v>
          </cell>
          <cell r="N56">
            <v>4</v>
          </cell>
          <cell r="O56" t="str">
            <v>Z36</v>
          </cell>
          <cell r="P56" t="str">
            <v xml:space="preserve">Feriale nel periodo 1/01 - 31/07 e 10/09 - 31/12 - Lunedì Martedì Mercoledì Giovedì Venerdì Sabato </v>
          </cell>
          <cell r="Q56">
            <v>271</v>
          </cell>
          <cell r="R56">
            <v>10.99</v>
          </cell>
        </row>
        <row r="57">
          <cell r="A57">
            <v>1837</v>
          </cell>
          <cell r="B57" t="str">
            <v>138</v>
          </cell>
          <cell r="C57" t="str">
            <v>A</v>
          </cell>
          <cell r="D57" t="str">
            <v>1</v>
          </cell>
          <cell r="E57" t="str">
            <v>1</v>
          </cell>
          <cell r="F57"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57" t="str">
            <v>Andata</v>
          </cell>
          <cell r="H57" t="str">
            <v>Autostazione Cosenza</v>
          </cell>
          <cell r="I57" t="str">
            <v>Cosenza</v>
          </cell>
          <cell r="J57" t="str">
            <v>CS</v>
          </cell>
          <cell r="K57" t="str">
            <v>Via Settimio Severo, 83</v>
          </cell>
          <cell r="L57" t="str">
            <v>Rende</v>
          </cell>
          <cell r="M57" t="str">
            <v>CS</v>
          </cell>
          <cell r="N57">
            <v>10</v>
          </cell>
          <cell r="O57" t="str">
            <v>Z41</v>
          </cell>
          <cell r="P57" t="str">
            <v xml:space="preserve">Festiva nei periodi 01/01-31/07 e 01/09-31/12 - Lunedì Martedì Mercoledì Giovedì Venerdì Sabato Domenica </v>
          </cell>
          <cell r="Q57">
            <v>56</v>
          </cell>
          <cell r="R57">
            <v>12.56</v>
          </cell>
        </row>
        <row r="58">
          <cell r="A58">
            <v>1838</v>
          </cell>
          <cell r="B58" t="str">
            <v>138</v>
          </cell>
          <cell r="C58" t="str">
            <v>A</v>
          </cell>
          <cell r="D58" t="str">
            <v>2</v>
          </cell>
          <cell r="E58" t="str">
            <v>1</v>
          </cell>
          <cell r="F58"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Resistenza, 176 (Rende) -&gt; Via Giuseppe Verdi, 19 (Rende) -&gt; Via Giuseppe Verdi, 106A (Rende) -&gt; Via Giuseppe Verdi, 166-180 (Rende) -&gt; Via Giuseppe Verdi, 226 (Rende) -&gt; Via Giuseppe Verdi, 250 (Rende) -&gt; Via Alessandro Volta, 62A (Rende) -&gt; Via Alessandro Volta, 114 (Rende)</v>
          </cell>
          <cell r="G58" t="str">
            <v>Andata</v>
          </cell>
          <cell r="H58" t="str">
            <v>Autostazione Cosenza</v>
          </cell>
          <cell r="I58" t="str">
            <v>Cosenza</v>
          </cell>
          <cell r="J58" t="str">
            <v>CS</v>
          </cell>
          <cell r="K58" t="str">
            <v>Via Alessandro Volta, 114</v>
          </cell>
          <cell r="L58" t="str">
            <v>Rende</v>
          </cell>
          <cell r="M58" t="str">
            <v>CS</v>
          </cell>
          <cell r="N58">
            <v>2</v>
          </cell>
          <cell r="O58" t="str">
            <v>Z41</v>
          </cell>
          <cell r="P58" t="str">
            <v xml:space="preserve">Festiva nei periodi 01/01-31/07 e 01/09-31/12 - Lunedì Martedì Mercoledì Giovedì Venerdì Sabato Domenica </v>
          </cell>
          <cell r="Q58">
            <v>56</v>
          </cell>
          <cell r="R58">
            <v>6.7329999999999997</v>
          </cell>
        </row>
        <row r="59">
          <cell r="A59">
            <v>1839</v>
          </cell>
          <cell r="B59" t="str">
            <v>138</v>
          </cell>
          <cell r="C59" t="str">
            <v>a</v>
          </cell>
          <cell r="D59" t="str">
            <v>1</v>
          </cell>
          <cell r="E59" t="str">
            <v>1</v>
          </cell>
          <cell r="F59"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59" t="str">
            <v>Ritorno</v>
          </cell>
          <cell r="H59" t="str">
            <v>Via Settimio Severo, 83</v>
          </cell>
          <cell r="I59" t="str">
            <v>Rende</v>
          </cell>
          <cell r="J59" t="str">
            <v>CS</v>
          </cell>
          <cell r="K59" t="str">
            <v>Autostazione Cosenza</v>
          </cell>
          <cell r="L59" t="str">
            <v>Cosenza</v>
          </cell>
          <cell r="M59" t="str">
            <v>CS</v>
          </cell>
          <cell r="N59">
            <v>9</v>
          </cell>
          <cell r="O59" t="str">
            <v>Z41</v>
          </cell>
          <cell r="P59" t="str">
            <v xml:space="preserve">Festiva nei periodi 01/01-31/07 e 01/09-31/12 - Lunedì Martedì Mercoledì Giovedì Venerdì Sabato Domenica </v>
          </cell>
          <cell r="Q59">
            <v>56</v>
          </cell>
          <cell r="R59">
            <v>11.436999999999999</v>
          </cell>
        </row>
        <row r="60">
          <cell r="A60">
            <v>1840</v>
          </cell>
          <cell r="B60" t="str">
            <v>138</v>
          </cell>
          <cell r="C60" t="str">
            <v>A</v>
          </cell>
          <cell r="D60" t="str">
            <v>1</v>
          </cell>
          <cell r="E60" t="str">
            <v>1</v>
          </cell>
          <cell r="F60"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60" t="str">
            <v>Andata</v>
          </cell>
          <cell r="H60" t="str">
            <v>Autostazione Cosenza</v>
          </cell>
          <cell r="I60" t="str">
            <v>Cosenza</v>
          </cell>
          <cell r="J60" t="str">
            <v>CS</v>
          </cell>
          <cell r="K60" t="str">
            <v>Via Settimio Severo, 83</v>
          </cell>
          <cell r="L60" t="str">
            <v>Rende</v>
          </cell>
          <cell r="M60" t="str">
            <v>CS</v>
          </cell>
          <cell r="N60">
            <v>16</v>
          </cell>
          <cell r="O60" t="str">
            <v>Z32</v>
          </cell>
          <cell r="P60" t="str">
            <v xml:space="preserve">Feriale nel periodo 01/08 - 09/09 - Lunedì Martedì Mercoledì Giovedì Venerdì Sabato </v>
          </cell>
          <cell r="Q60">
            <v>33</v>
          </cell>
          <cell r="R60">
            <v>12.56</v>
          </cell>
        </row>
        <row r="61">
          <cell r="A61">
            <v>1841</v>
          </cell>
          <cell r="B61" t="str">
            <v>138</v>
          </cell>
          <cell r="C61" t="str">
            <v>a</v>
          </cell>
          <cell r="D61" t="str">
            <v>1</v>
          </cell>
          <cell r="E61" t="str">
            <v>1</v>
          </cell>
          <cell r="F61"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61" t="str">
            <v>Ritorno</v>
          </cell>
          <cell r="H61" t="str">
            <v>Via Settimio Severo, 83</v>
          </cell>
          <cell r="I61" t="str">
            <v>Rende</v>
          </cell>
          <cell r="J61" t="str">
            <v>CS</v>
          </cell>
          <cell r="K61" t="str">
            <v>Autostazione Cosenza</v>
          </cell>
          <cell r="L61" t="str">
            <v>Cosenza</v>
          </cell>
          <cell r="M61" t="str">
            <v>CS</v>
          </cell>
          <cell r="N61">
            <v>15</v>
          </cell>
          <cell r="O61" t="str">
            <v>Z32</v>
          </cell>
          <cell r="P61" t="str">
            <v xml:space="preserve">Feriale nel periodo 01/08 - 09/09 - Lunedì Martedì Mercoledì Giovedì Venerdì Sabato </v>
          </cell>
          <cell r="Q61">
            <v>33</v>
          </cell>
          <cell r="R61">
            <v>11.436999999999999</v>
          </cell>
        </row>
        <row r="62">
          <cell r="A62">
            <v>1842</v>
          </cell>
          <cell r="B62" t="str">
            <v>138</v>
          </cell>
          <cell r="C62" t="str">
            <v>B</v>
          </cell>
          <cell r="D62" t="str">
            <v>1</v>
          </cell>
          <cell r="E62" t="str">
            <v>1</v>
          </cell>
          <cell r="F62"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62" t="str">
            <v>Andata</v>
          </cell>
          <cell r="H62" t="str">
            <v>Autostazione Cosenza</v>
          </cell>
          <cell r="I62" t="str">
            <v>Cosenza</v>
          </cell>
          <cell r="J62" t="str">
            <v>CS</v>
          </cell>
          <cell r="K62" t="str">
            <v>Università della Calabria - Arcavacata</v>
          </cell>
          <cell r="L62" t="str">
            <v>Rende</v>
          </cell>
          <cell r="M62" t="str">
            <v>CS</v>
          </cell>
          <cell r="N62">
            <v>6</v>
          </cell>
          <cell r="O62" t="str">
            <v>Z36</v>
          </cell>
          <cell r="P62" t="str">
            <v xml:space="preserve">Feriale nel periodo 1/01 - 31/07 e 10/09 - 31/12 - Lunedì Martedì Mercoledì Giovedì Venerdì Sabato </v>
          </cell>
          <cell r="Q62">
            <v>271</v>
          </cell>
          <cell r="R62">
            <v>10.323</v>
          </cell>
        </row>
        <row r="63">
          <cell r="A63">
            <v>1843</v>
          </cell>
          <cell r="B63" t="str">
            <v>138</v>
          </cell>
          <cell r="C63" t="str">
            <v>B</v>
          </cell>
          <cell r="D63" t="str">
            <v>1</v>
          </cell>
          <cell r="E63" t="str">
            <v>1</v>
          </cell>
          <cell r="F63"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63" t="str">
            <v>Ritorno</v>
          </cell>
          <cell r="H63" t="str">
            <v>Università della Calabria - Arcavacata</v>
          </cell>
          <cell r="I63" t="str">
            <v>Rende</v>
          </cell>
          <cell r="J63" t="str">
            <v>CS</v>
          </cell>
          <cell r="K63" t="str">
            <v>Autostazione Cosenza</v>
          </cell>
          <cell r="L63" t="str">
            <v>Cosenza</v>
          </cell>
          <cell r="M63" t="str">
            <v>CS</v>
          </cell>
          <cell r="N63">
            <v>4</v>
          </cell>
          <cell r="O63" t="str">
            <v>Z36</v>
          </cell>
          <cell r="P63" t="str">
            <v xml:space="preserve">Feriale nel periodo 1/01 - 31/07 e 10/09 - 31/12 - Lunedì Martedì Mercoledì Giovedì Venerdì Sabato </v>
          </cell>
          <cell r="Q63">
            <v>271</v>
          </cell>
          <cell r="R63">
            <v>9.7170000000000005</v>
          </cell>
        </row>
        <row r="64">
          <cell r="A64">
            <v>1844</v>
          </cell>
          <cell r="B64" t="str">
            <v>138</v>
          </cell>
          <cell r="C64" t="str">
            <v>C</v>
          </cell>
          <cell r="D64" t="str">
            <v>1</v>
          </cell>
          <cell r="E64" t="str">
            <v>1</v>
          </cell>
          <cell r="F64"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Università della Calabria - Arcavacata (Rende) -&gt; Via Alberto Savinio, 43 (Rende) -&gt; Via Alberto Savinio, 9 (Rende) -&gt; Via Tito Flavio, 70 (Rende) -&gt; Via Settimio Severo, 83 (Rende) -&gt; Via Settimio Severo, 83 (Rende)</v>
          </cell>
          <cell r="G64" t="str">
            <v>Andata</v>
          </cell>
          <cell r="H64" t="str">
            <v>Autostazione Cosenza</v>
          </cell>
          <cell r="I64" t="str">
            <v>Cosenza</v>
          </cell>
          <cell r="J64" t="str">
            <v>CS</v>
          </cell>
          <cell r="K64" t="str">
            <v>Via Settimio Severo, 83</v>
          </cell>
          <cell r="L64" t="str">
            <v>Rende</v>
          </cell>
          <cell r="M64" t="str">
            <v>CS</v>
          </cell>
          <cell r="N64">
            <v>3</v>
          </cell>
          <cell r="O64" t="str">
            <v>S</v>
          </cell>
          <cell r="P64" t="str">
            <v xml:space="preserve">Scolastica - Lunedì Martedì Mercoledì Giovedì Venerdì Sabato </v>
          </cell>
          <cell r="Q64">
            <v>200</v>
          </cell>
          <cell r="R64">
            <v>11.077999999999999</v>
          </cell>
        </row>
        <row r="65">
          <cell r="A65">
            <v>1845</v>
          </cell>
          <cell r="B65" t="str">
            <v>138</v>
          </cell>
          <cell r="C65" t="str">
            <v>C</v>
          </cell>
          <cell r="D65" t="str">
            <v>1</v>
          </cell>
          <cell r="E65" t="str">
            <v>1</v>
          </cell>
          <cell r="F65"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Università della Calabria - Arcavacata (Rende) -&gt; Via Alberto Savinio, 43 (Rende) -&gt; Via Alberto Savinio, 9 (Rende) -&gt; Via Tito Flavio, 70 (Rende) -&gt; Via Settimio Severo, 83 (Rende) -&gt; Via Settimio Severo, 83 (Rende)</v>
          </cell>
          <cell r="G65" t="str">
            <v>Andata</v>
          </cell>
          <cell r="H65" t="str">
            <v>Autostazione Cosenza</v>
          </cell>
          <cell r="I65" t="str">
            <v>Cosenza</v>
          </cell>
          <cell r="J65" t="str">
            <v>CS</v>
          </cell>
          <cell r="K65" t="str">
            <v>Via Settimio Severo, 83</v>
          </cell>
          <cell r="L65" t="str">
            <v>Rende</v>
          </cell>
          <cell r="M65" t="str">
            <v>CS</v>
          </cell>
          <cell r="N65">
            <v>21</v>
          </cell>
          <cell r="O65" t="str">
            <v>Z36</v>
          </cell>
          <cell r="P65" t="str">
            <v xml:space="preserve">Feriale nel periodo 1/01 - 31/07 e 10/09 - 31/12 - Lunedì Martedì Mercoledì Giovedì Venerdì Sabato </v>
          </cell>
          <cell r="Q65">
            <v>271</v>
          </cell>
          <cell r="R65">
            <v>11.077999999999999</v>
          </cell>
        </row>
        <row r="66">
          <cell r="A66">
            <v>1846</v>
          </cell>
          <cell r="B66" t="str">
            <v>138</v>
          </cell>
          <cell r="C66" t="str">
            <v>C</v>
          </cell>
          <cell r="D66" t="str">
            <v>1</v>
          </cell>
          <cell r="E66" t="str">
            <v>1</v>
          </cell>
          <cell r="F66" t="str">
            <v>Via Settimio Severo, 83 (Rende) -&gt; Via Tito Flavio, 70 (Rende) -&gt; Via Alberto Savinio, 9 (Rende) -&gt; Università della Calabria - Arcavacata (Rende) -&gt; Via Pietro Bucci (Rende) -&gt; Via Pietro De Crescenzi,2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66" t="str">
            <v>Ritorno</v>
          </cell>
          <cell r="H66" t="str">
            <v>Via Settimio Severo, 83</v>
          </cell>
          <cell r="I66" t="str">
            <v>Rende</v>
          </cell>
          <cell r="J66" t="str">
            <v>CS</v>
          </cell>
          <cell r="K66" t="str">
            <v>Autostazione Cosenza</v>
          </cell>
          <cell r="L66" t="str">
            <v>Cosenza</v>
          </cell>
          <cell r="M66" t="str">
            <v>CS</v>
          </cell>
          <cell r="N66">
            <v>1</v>
          </cell>
          <cell r="O66" t="str">
            <v>S</v>
          </cell>
          <cell r="P66" t="str">
            <v xml:space="preserve">Scolastica - Lunedì Martedì Mercoledì Giovedì Venerdì Sabato </v>
          </cell>
          <cell r="Q66">
            <v>200</v>
          </cell>
          <cell r="R66">
            <v>10.435</v>
          </cell>
        </row>
        <row r="67">
          <cell r="A67">
            <v>1847</v>
          </cell>
          <cell r="B67" t="str">
            <v>138</v>
          </cell>
          <cell r="C67" t="str">
            <v>C</v>
          </cell>
          <cell r="D67" t="str">
            <v>1</v>
          </cell>
          <cell r="E67" t="str">
            <v>1</v>
          </cell>
          <cell r="F67" t="str">
            <v>Via Settimio Severo, 83 (Rende) -&gt; Via Tito Flavio, 70 (Rende) -&gt; Via Alberto Savinio, 9 (Rende) -&gt; Università della Calabria - Arcavacata (Rende) -&gt; Via Pietro Bucci (Rende) -&gt; Via Pietro De Crescenzi,2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67" t="str">
            <v>Ritorno</v>
          </cell>
          <cell r="H67" t="str">
            <v>Via Settimio Severo, 83</v>
          </cell>
          <cell r="I67" t="str">
            <v>Rende</v>
          </cell>
          <cell r="J67" t="str">
            <v>CS</v>
          </cell>
          <cell r="K67" t="str">
            <v>Autostazione Cosenza</v>
          </cell>
          <cell r="L67" t="str">
            <v>Cosenza</v>
          </cell>
          <cell r="M67" t="str">
            <v>CS</v>
          </cell>
          <cell r="N67">
            <v>20</v>
          </cell>
          <cell r="O67" t="str">
            <v>Z36</v>
          </cell>
          <cell r="P67" t="str">
            <v xml:space="preserve">Feriale nel periodo 1/01 - 31/07 e 10/09 - 31/12 - Lunedì Martedì Mercoledì Giovedì Venerdì Sabato </v>
          </cell>
          <cell r="Q67">
            <v>271</v>
          </cell>
          <cell r="R67">
            <v>10.435</v>
          </cell>
        </row>
        <row r="68">
          <cell r="A68">
            <v>1848</v>
          </cell>
          <cell r="B68" t="str">
            <v>138</v>
          </cell>
          <cell r="C68" t="str">
            <v>D</v>
          </cell>
          <cell r="D68" t="str">
            <v>1</v>
          </cell>
          <cell r="E68" t="str">
            <v>1</v>
          </cell>
          <cell r="F68" t="str">
            <v>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Università della Calabria - Arcavacata (Rende)</v>
          </cell>
          <cell r="G68" t="str">
            <v>Andata</v>
          </cell>
          <cell r="H68" t="str">
            <v>Piazza Giacomo Mancini, 9C</v>
          </cell>
          <cell r="I68" t="str">
            <v>Cosenza</v>
          </cell>
          <cell r="J68" t="str">
            <v>CS</v>
          </cell>
          <cell r="K68" t="str">
            <v>Università della Calabria - Arcavacata</v>
          </cell>
          <cell r="L68" t="str">
            <v>Rende</v>
          </cell>
          <cell r="M68" t="str">
            <v>CS</v>
          </cell>
          <cell r="N68">
            <v>22</v>
          </cell>
          <cell r="O68" t="str">
            <v>Z36</v>
          </cell>
          <cell r="P68" t="str">
            <v xml:space="preserve">Feriale nel periodo 1/01 - 31/07 e 10/09 - 31/12 - Lunedì Martedì Mercoledì Giovedì Venerdì Sabato </v>
          </cell>
          <cell r="Q68">
            <v>271</v>
          </cell>
          <cell r="R68">
            <v>10.423</v>
          </cell>
        </row>
        <row r="69">
          <cell r="A69">
            <v>1849</v>
          </cell>
          <cell r="B69" t="str">
            <v>138</v>
          </cell>
          <cell r="C69" t="str">
            <v>D</v>
          </cell>
          <cell r="D69" t="str">
            <v>2</v>
          </cell>
          <cell r="E69" t="str">
            <v>1</v>
          </cell>
          <cell r="F69" t="str">
            <v>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v>
          </cell>
          <cell r="G69" t="str">
            <v>Andata</v>
          </cell>
          <cell r="H69" t="str">
            <v>Piazza Giacomo Mancini, 9C</v>
          </cell>
          <cell r="I69" t="str">
            <v>Cosenza</v>
          </cell>
          <cell r="J69" t="str">
            <v>CS</v>
          </cell>
          <cell r="K69" t="str">
            <v>Via Kennedy, 104-116</v>
          </cell>
          <cell r="L69" t="str">
            <v>Rende</v>
          </cell>
          <cell r="M69" t="str">
            <v>CS</v>
          </cell>
          <cell r="N69">
            <v>2</v>
          </cell>
          <cell r="O69" t="str">
            <v>Z36</v>
          </cell>
          <cell r="P69" t="str">
            <v xml:space="preserve">Feriale nel periodo 1/01 - 31/07 e 10/09 - 31/12 - Lunedì Martedì Mercoledì Giovedì Venerdì Sabato </v>
          </cell>
          <cell r="Q69">
            <v>271</v>
          </cell>
          <cell r="R69">
            <v>4.5410000000000004</v>
          </cell>
        </row>
        <row r="70">
          <cell r="A70">
            <v>1851</v>
          </cell>
          <cell r="B70" t="str">
            <v>138</v>
          </cell>
          <cell r="C70" t="str">
            <v>D</v>
          </cell>
          <cell r="D70" t="str">
            <v>1</v>
          </cell>
          <cell r="E70" t="str">
            <v>1</v>
          </cell>
          <cell r="F70" t="str">
            <v>Università della Calabria - Arcavacata (Rende) -&gt; Via Pietro Bucci (Rende) -&gt; Via Pietro De Crescenzi,2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 -&gt; Piazza Giacomo Mancini, 9C (Cosenza)</v>
          </cell>
          <cell r="G70" t="str">
            <v>Ritorno</v>
          </cell>
          <cell r="H70" t="str">
            <v>Università della Calabria - Arcavacata</v>
          </cell>
          <cell r="I70" t="str">
            <v>Rende</v>
          </cell>
          <cell r="J70" t="str">
            <v>CS</v>
          </cell>
          <cell r="K70" t="str">
            <v>Piazza Giacomo Mancini, 9C</v>
          </cell>
          <cell r="L70" t="str">
            <v>Cosenza</v>
          </cell>
          <cell r="M70" t="str">
            <v>CS</v>
          </cell>
          <cell r="N70">
            <v>22</v>
          </cell>
          <cell r="O70" t="str">
            <v>Z36</v>
          </cell>
          <cell r="P70" t="str">
            <v xml:space="preserve">Feriale nel periodo 1/01 - 31/07 e 10/09 - 31/12 - Lunedì Martedì Mercoledì Giovedì Venerdì Sabato </v>
          </cell>
          <cell r="Q70">
            <v>271</v>
          </cell>
          <cell r="R70">
            <v>10.439</v>
          </cell>
        </row>
        <row r="71">
          <cell r="A71">
            <v>1852</v>
          </cell>
          <cell r="B71" t="str">
            <v>138</v>
          </cell>
          <cell r="C71" t="str">
            <v>D</v>
          </cell>
          <cell r="D71" t="str">
            <v>1</v>
          </cell>
          <cell r="E71" t="str">
            <v>1</v>
          </cell>
          <cell r="F71" t="str">
            <v>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v>
          </cell>
          <cell r="G71" t="str">
            <v>Andata</v>
          </cell>
          <cell r="H71" t="str">
            <v>Piazza Giacomo Mancini, 9C</v>
          </cell>
          <cell r="I71" t="str">
            <v>Cosenza</v>
          </cell>
          <cell r="J71" t="str">
            <v>CS</v>
          </cell>
          <cell r="K71" t="str">
            <v>Via Kennedy, 104-116</v>
          </cell>
          <cell r="L71" t="str">
            <v>Rende</v>
          </cell>
          <cell r="M71" t="str">
            <v>CS</v>
          </cell>
          <cell r="N71">
            <v>1</v>
          </cell>
          <cell r="O71" t="str">
            <v>Z41</v>
          </cell>
          <cell r="P71" t="str">
            <v xml:space="preserve">Festiva nei periodi 01/01-31/07 e 01/09-31/12 - Lunedì Martedì Mercoledì Giovedì Venerdì Sabato Domenica </v>
          </cell>
          <cell r="Q71">
            <v>56</v>
          </cell>
          <cell r="R71">
            <v>4.5410000000000004</v>
          </cell>
        </row>
        <row r="72">
          <cell r="A72">
            <v>1853</v>
          </cell>
          <cell r="B72" t="str">
            <v>138</v>
          </cell>
          <cell r="C72" t="str">
            <v>E</v>
          </cell>
          <cell r="D72" t="str">
            <v>1</v>
          </cell>
          <cell r="E72" t="str">
            <v>1</v>
          </cell>
          <cell r="F72" t="str">
            <v>Piazza Giacomo Mancini, 9C (Cosenza) -&gt; Autostazione Cosenza (Cosenza) -&gt; Corso Luigi Fera, 50 (Cosenza) -&gt; Via Gregorio Caloprese, 78 (Cosenza) -&gt; Via Panebianco, 36 (Cosenza) -&gt; Via Panebianco, 182 (Cosenza) -&gt; Via Panebianco, 498 (Cosenza) -&gt; Via Panebianco, 610 (Cosenza) -&gt; Via Kennedy, 104-116 (Rende) -&gt; Università della Calabria - Arcavacata (Rende)</v>
          </cell>
          <cell r="G72" t="str">
            <v>Andata</v>
          </cell>
          <cell r="H72" t="str">
            <v>Piazza Giacomo Mancini, 9C</v>
          </cell>
          <cell r="I72" t="str">
            <v>Cosenza</v>
          </cell>
          <cell r="J72" t="str">
            <v>CS</v>
          </cell>
          <cell r="K72" t="str">
            <v>Università della Calabria - Arcavacata</v>
          </cell>
          <cell r="L72" t="str">
            <v>Rende</v>
          </cell>
          <cell r="M72" t="str">
            <v>CS</v>
          </cell>
          <cell r="N72">
            <v>12</v>
          </cell>
          <cell r="O72" t="str">
            <v>Z36</v>
          </cell>
          <cell r="P72" t="str">
            <v xml:space="preserve">Feriale nel periodo 1/01 - 31/07 e 10/09 - 31/12 - Lunedì Martedì Mercoledì Giovedì Venerdì Sabato </v>
          </cell>
          <cell r="Q72">
            <v>271</v>
          </cell>
          <cell r="R72">
            <v>11.371</v>
          </cell>
        </row>
        <row r="73">
          <cell r="A73">
            <v>1854</v>
          </cell>
          <cell r="B73" t="str">
            <v>138</v>
          </cell>
          <cell r="C73" t="str">
            <v>E</v>
          </cell>
          <cell r="D73" t="str">
            <v>1</v>
          </cell>
          <cell r="E73" t="str">
            <v>1</v>
          </cell>
          <cell r="F73" t="str">
            <v>Università della Calabria - Arcavacata (Rende) -&gt; Via Pietro Bucci (Rende) -&gt; Via Pietro De Crescenzi,2 (Rende) -&gt; Via Modigliani, 85 (Rende) -&gt; Via Panebianco, 498 (Cosenza) -&gt; Via Panebianco, 161 (Cosenza) -&gt; Via Panebianco, 17 (Cosenza) -&gt; Via Filippo Greco (Cosenza) -&gt; Autostazione Cosenza (Cosenza) -&gt; Piazza Giacomo Mancini, 9C (Cosenza)</v>
          </cell>
          <cell r="G73" t="str">
            <v>Ritorno</v>
          </cell>
          <cell r="H73" t="str">
            <v>Università della Calabria - Arcavacata</v>
          </cell>
          <cell r="I73" t="str">
            <v>Rende</v>
          </cell>
          <cell r="J73" t="str">
            <v>CS</v>
          </cell>
          <cell r="K73" t="str">
            <v>Piazza Giacomo Mancini, 9C</v>
          </cell>
          <cell r="L73" t="str">
            <v>Cosenza</v>
          </cell>
          <cell r="M73" t="str">
            <v>CS</v>
          </cell>
          <cell r="N73">
            <v>12</v>
          </cell>
          <cell r="O73" t="str">
            <v>Z36</v>
          </cell>
          <cell r="P73" t="str">
            <v xml:space="preserve">Feriale nel periodo 1/01 - 31/07 e 10/09 - 31/12 - Lunedì Martedì Mercoledì Giovedì Venerdì Sabato </v>
          </cell>
          <cell r="Q73">
            <v>271</v>
          </cell>
          <cell r="R73">
            <v>10.225</v>
          </cell>
        </row>
        <row r="74">
          <cell r="A74">
            <v>1855</v>
          </cell>
          <cell r="B74" t="str">
            <v>138</v>
          </cell>
          <cell r="C74" t="str">
            <v>E</v>
          </cell>
          <cell r="D74" t="str">
            <v>1</v>
          </cell>
          <cell r="E74" t="str">
            <v>1</v>
          </cell>
          <cell r="F74" t="str">
            <v>Piazza Giacomo Mancini, 9C (Cosenza) -&gt; Autostazione Cosenza (Cosenza) -&gt; Corso Luigi Fera, 50 (Cosenza) -&gt; Via Gregorio Caloprese, 78 (Cosenza) -&gt; Via Panebianco, 36 (Cosenza) -&gt; Via Panebianco, 182 (Cosenza) -&gt; Via Panebianco, 498 (Cosenza) -&gt; Via Panebianco, 610 (Cosenza) -&gt; Via Kennedy, 104-116 (Rende) -&gt; Università della Calabria - Arcavacata (Rende)</v>
          </cell>
          <cell r="G74" t="str">
            <v>Andata</v>
          </cell>
          <cell r="H74" t="str">
            <v>Piazza Giacomo Mancini, 9C</v>
          </cell>
          <cell r="I74" t="str">
            <v>Cosenza</v>
          </cell>
          <cell r="J74" t="str">
            <v>CS</v>
          </cell>
          <cell r="K74" t="str">
            <v>Università della Calabria - Arcavacata</v>
          </cell>
          <cell r="L74" t="str">
            <v>Rende</v>
          </cell>
          <cell r="M74" t="str">
            <v>CS</v>
          </cell>
          <cell r="N74">
            <v>5</v>
          </cell>
          <cell r="O74" t="str">
            <v>Z32</v>
          </cell>
          <cell r="P74" t="str">
            <v xml:space="preserve">Feriale nel periodo 01/08 - 09/09 - Lunedì Martedì Mercoledì Giovedì Venerdì Sabato </v>
          </cell>
          <cell r="Q74">
            <v>33</v>
          </cell>
          <cell r="R74">
            <v>11.371</v>
          </cell>
        </row>
        <row r="75">
          <cell r="A75">
            <v>1856</v>
          </cell>
          <cell r="B75" t="str">
            <v>138</v>
          </cell>
          <cell r="C75" t="str">
            <v>E</v>
          </cell>
          <cell r="D75" t="str">
            <v>1</v>
          </cell>
          <cell r="E75" t="str">
            <v>1</v>
          </cell>
          <cell r="F75" t="str">
            <v>Università della Calabria - Arcavacata (Rende) -&gt; Via Pietro Bucci (Rende) -&gt; Via Pietro De Crescenzi,2 (Rende) -&gt; Via Modigliani, 85 (Rende) -&gt; Via Panebianco, 498 (Cosenza) -&gt; Via Panebianco, 161 (Cosenza) -&gt; Via Panebianco, 17 (Cosenza) -&gt; Via Filippo Greco (Cosenza) -&gt; Autostazione Cosenza (Cosenza) -&gt; Piazza Giacomo Mancini, 9C (Cosenza)</v>
          </cell>
          <cell r="G75" t="str">
            <v>Ritorno</v>
          </cell>
          <cell r="H75" t="str">
            <v>Università della Calabria - Arcavacata</v>
          </cell>
          <cell r="I75" t="str">
            <v>Rende</v>
          </cell>
          <cell r="J75" t="str">
            <v>CS</v>
          </cell>
          <cell r="K75" t="str">
            <v>Piazza Giacomo Mancini, 9C</v>
          </cell>
          <cell r="L75" t="str">
            <v>Cosenza</v>
          </cell>
          <cell r="M75" t="str">
            <v>CS</v>
          </cell>
          <cell r="N75">
            <v>5</v>
          </cell>
          <cell r="O75" t="str">
            <v>Z32</v>
          </cell>
          <cell r="P75" t="str">
            <v xml:space="preserve">Feriale nel periodo 01/08 - 09/09 - Lunedì Martedì Mercoledì Giovedì Venerdì Sabato </v>
          </cell>
          <cell r="Q75">
            <v>33</v>
          </cell>
          <cell r="R75">
            <v>10.225</v>
          </cell>
        </row>
        <row r="76">
          <cell r="A76">
            <v>1857</v>
          </cell>
          <cell r="B76" t="str">
            <v>138</v>
          </cell>
          <cell r="C76" t="str">
            <v>E</v>
          </cell>
          <cell r="D76" t="str">
            <v>1</v>
          </cell>
          <cell r="E76" t="str">
            <v>1</v>
          </cell>
          <cell r="F76" t="str">
            <v>Università della Calabria - Arcavacata (Rende) -&gt; Via Pietro Bucci (Rende) -&gt; Via Pietro De Crescenzi,2 (Rende) -&gt; Viale Magna Grecia (Cosenza)</v>
          </cell>
          <cell r="G76" t="str">
            <v>Ritorno</v>
          </cell>
          <cell r="H76" t="str">
            <v>Università della Calabria - Arcavacata</v>
          </cell>
          <cell r="I76" t="str">
            <v>Rende</v>
          </cell>
          <cell r="J76" t="str">
            <v>CS</v>
          </cell>
          <cell r="K76" t="str">
            <v>Viale Magna Grecia</v>
          </cell>
          <cell r="L76" t="str">
            <v>Cosenza</v>
          </cell>
          <cell r="M76" t="str">
            <v>CS</v>
          </cell>
          <cell r="N76">
            <v>4</v>
          </cell>
          <cell r="O76" t="str">
            <v>S</v>
          </cell>
          <cell r="P76" t="str">
            <v xml:space="preserve">Scolastica - Lunedì Martedì Mercoledì Giovedì Venerdì Sabato </v>
          </cell>
          <cell r="Q76">
            <v>200</v>
          </cell>
          <cell r="R76">
            <v>6.51</v>
          </cell>
        </row>
        <row r="77">
          <cell r="A77">
            <v>1858</v>
          </cell>
          <cell r="B77" t="str">
            <v>138</v>
          </cell>
          <cell r="C77" t="str">
            <v>E</v>
          </cell>
          <cell r="D77" t="str">
            <v>1</v>
          </cell>
          <cell r="E77" t="str">
            <v>1</v>
          </cell>
          <cell r="F77" t="str">
            <v>Via Panebianco, 610 (Cosenza) -&gt; Via Kennedy, 104-116 (Rende) -&gt; Università della Calabria - Arcavacata (Rende)</v>
          </cell>
          <cell r="G77" t="str">
            <v>Andata</v>
          </cell>
          <cell r="H77" t="str">
            <v>Via Panebianco, 610</v>
          </cell>
          <cell r="I77" t="str">
            <v>Cosenza</v>
          </cell>
          <cell r="J77" t="str">
            <v>CS</v>
          </cell>
          <cell r="K77" t="str">
            <v>Università della Calabria - Arcavacata</v>
          </cell>
          <cell r="L77" t="str">
            <v>Rende</v>
          </cell>
          <cell r="M77" t="str">
            <v>CS</v>
          </cell>
          <cell r="N77">
            <v>4</v>
          </cell>
          <cell r="O77" t="str">
            <v>S</v>
          </cell>
          <cell r="P77" t="str">
            <v xml:space="preserve">Scolastica - Lunedì Martedì Mercoledì Giovedì Venerdì Sabato </v>
          </cell>
          <cell r="Q77">
            <v>200</v>
          </cell>
          <cell r="R77">
            <v>6.8920000000000003</v>
          </cell>
        </row>
        <row r="78">
          <cell r="A78">
            <v>1859</v>
          </cell>
          <cell r="B78" t="str">
            <v>138</v>
          </cell>
          <cell r="C78" t="str">
            <v>F</v>
          </cell>
          <cell r="D78" t="str">
            <v>1</v>
          </cell>
          <cell r="E78" t="str">
            <v>1</v>
          </cell>
          <cell r="F78"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Università della Calabria - Arcavacata (Rende) -&gt; Via Alberto Savinio, 43 (Rende) -&gt; Via Alberto Savinio, 9 (Rende) -&gt; Via Tito Flavio, 70 (Rende) -&gt; Via Settimio Severo, 83 (Rende) -&gt; Via Settimio Severo, 83 (Rende)</v>
          </cell>
          <cell r="G78" t="str">
            <v>Andata</v>
          </cell>
          <cell r="H78" t="str">
            <v>Via Alessandro Manzoni, 179</v>
          </cell>
          <cell r="I78" t="str">
            <v>Rende</v>
          </cell>
          <cell r="J78" t="str">
            <v>CS</v>
          </cell>
          <cell r="K78" t="str">
            <v>Via Settimio Severo, 83</v>
          </cell>
          <cell r="L78" t="str">
            <v>Rende</v>
          </cell>
          <cell r="M78" t="str">
            <v>CS</v>
          </cell>
          <cell r="N78">
            <v>3</v>
          </cell>
          <cell r="O78" t="str">
            <v>Z36</v>
          </cell>
          <cell r="P78" t="str">
            <v xml:space="preserve">Feriale nel periodo 1/01 - 31/07 e 10/09 - 31/12 - Lunedì Martedì Mercoledì Giovedì Venerdì Sabato </v>
          </cell>
          <cell r="Q78">
            <v>271</v>
          </cell>
          <cell r="R78">
            <v>9.7110000000000003</v>
          </cell>
        </row>
        <row r="79">
          <cell r="A79">
            <v>1860</v>
          </cell>
          <cell r="B79" t="str">
            <v>138</v>
          </cell>
          <cell r="C79" t="str">
            <v>F</v>
          </cell>
          <cell r="D79" t="str">
            <v>1</v>
          </cell>
          <cell r="E79" t="str">
            <v>1</v>
          </cell>
          <cell r="F79" t="str">
            <v>Via Settimio Severo, 83 (Rende) -&gt; Via Tito Flavio, 70 (Rende) -&gt; Via Alberto Savinio, 9 (Rende) -&gt; Università della Calabria - Arcavacata (Rende) -&gt; Via Pietro Bucci (Rende) -&gt; Via Pietro De Crescenzi,2 (Rende) -&gt; Via Carlo Carrà , 69 (Rende) -&gt; Via Giorgio de Chirico, 163B (Rende) -&gt; Via C. Colombo,88 (Rende) -&gt; IIIÂ° Traversa Giorgio De Chirico (Rende) -&gt; Via Giorgio de Chirico, 16 (Castrolibero) -&gt; Via Michele Molinaro, 44 (Rende) -&gt; Via Michele Molinaro, 31 (Rende) -&gt; Via Tommaso Campanella (Rende) -&gt; Via Alessandro Manzoni, 113-121 (Rende) -&gt; Via Alessandro Manzoni, 173 (Rende) -&gt; Via Alessandro Manzoni, 179 (Rende)</v>
          </cell>
          <cell r="G79" t="str">
            <v>Ritorno</v>
          </cell>
          <cell r="H79" t="str">
            <v>Via Settimio Severo, 83</v>
          </cell>
          <cell r="I79" t="str">
            <v>Rende</v>
          </cell>
          <cell r="J79" t="str">
            <v>CS</v>
          </cell>
          <cell r="K79" t="str">
            <v>Via Alessandro Manzoni, 179</v>
          </cell>
          <cell r="L79" t="str">
            <v>Rende</v>
          </cell>
          <cell r="M79" t="str">
            <v>CS</v>
          </cell>
          <cell r="N79">
            <v>4</v>
          </cell>
          <cell r="O79" t="str">
            <v>Z36</v>
          </cell>
          <cell r="P79" t="str">
            <v xml:space="preserve">Feriale nel periodo 1/01 - 31/07 e 10/09 - 31/12 - Lunedì Martedì Mercoledì Giovedì Venerdì Sabato </v>
          </cell>
          <cell r="Q79">
            <v>271</v>
          </cell>
          <cell r="R79">
            <v>10.718</v>
          </cell>
        </row>
        <row r="80">
          <cell r="A80">
            <v>1861</v>
          </cell>
          <cell r="B80" t="str">
            <v>138</v>
          </cell>
          <cell r="C80" t="str">
            <v>F</v>
          </cell>
          <cell r="D80" t="str">
            <v>2</v>
          </cell>
          <cell r="E80" t="str">
            <v>1</v>
          </cell>
          <cell r="F80" t="str">
            <v>Università della Calabria - Arcavacata (Rende) -&gt; Via Pietro Bucci (Rende) -&gt; Via Pietro De Crescenzi,2 (Rende) -&gt; Via Carlo Carrà , 69 (Rende) -&gt; Via Giorgio de Chirico, 163B (Rende) -&gt; Via C. Colombo,88 (Rende) -&gt; IIIÂ° Traversa Giorgio De Chirico (Rende) -&gt; Via Giorgio de Chirico, 16 (Castrolibero) -&gt; Via Michele Molinaro, 44 (Rende) -&gt; Via Michele Molinaro, 31 (Rende) -&gt; Via Tommaso Campanella (Rende) -&gt; Via Alessandro Manzoni, 113-121 (Rende) -&gt; Via Alessandro Manzoni, 173 (Rende) -&gt; Via Alessandro Manzoni, 179 (Rende)</v>
          </cell>
          <cell r="G80" t="str">
            <v>Ritorno</v>
          </cell>
          <cell r="H80" t="str">
            <v>Università della Calabria - Arcavacata</v>
          </cell>
          <cell r="I80" t="str">
            <v>Rende</v>
          </cell>
          <cell r="J80" t="str">
            <v>CS</v>
          </cell>
          <cell r="K80" t="str">
            <v>Via Alessandro Manzoni, 179</v>
          </cell>
          <cell r="L80" t="str">
            <v>Rende</v>
          </cell>
          <cell r="M80" t="str">
            <v>CS</v>
          </cell>
          <cell r="N80">
            <v>1</v>
          </cell>
          <cell r="O80" t="str">
            <v>Z36</v>
          </cell>
          <cell r="P80" t="str">
            <v xml:space="preserve">Feriale nel periodo 1/01 - 31/07 e 10/09 - 31/12 - Lunedì Martedì Mercoledì Giovedì Venerdì Sabato </v>
          </cell>
          <cell r="Q80">
            <v>271</v>
          </cell>
          <cell r="R80">
            <v>9.4450000000000003</v>
          </cell>
        </row>
        <row r="81">
          <cell r="A81">
            <v>1863</v>
          </cell>
          <cell r="B81" t="str">
            <v>138</v>
          </cell>
          <cell r="C81" t="str">
            <v>G</v>
          </cell>
          <cell r="D81" t="str">
            <v>1</v>
          </cell>
          <cell r="E81" t="str">
            <v>1</v>
          </cell>
          <cell r="F81" t="str">
            <v>Piazza Giacomo Mancini, 9C (Cosenza) -&gt; Autostazione Cosenza (Cosenza) -&gt; Corso Luigi Fera, 50 (Cosenza) -&gt; Viale Paolo Borsellino, 17 (Cosenza) -&gt; Viale Paolo Borsellino, 10 (Cosenza) -&gt; Via Antonio Lanza, 5 (Cosenza) -&gt; Via Panebianco, 610 (Cosenza)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81" t="str">
            <v>Andata</v>
          </cell>
          <cell r="H81" t="str">
            <v>Piazza Giacomo Mancini, 9C</v>
          </cell>
          <cell r="I81" t="str">
            <v>Cosenza</v>
          </cell>
          <cell r="J81" t="str">
            <v>CS</v>
          </cell>
          <cell r="K81" t="str">
            <v>Via Settimio Severo, 83</v>
          </cell>
          <cell r="L81" t="str">
            <v>Rende</v>
          </cell>
          <cell r="M81" t="str">
            <v>CS</v>
          </cell>
          <cell r="N81">
            <v>3</v>
          </cell>
          <cell r="O81" t="str">
            <v>Z41</v>
          </cell>
          <cell r="P81" t="str">
            <v xml:space="preserve">Festiva nei periodi 01/01-31/07 e 01/09-31/12 - Lunedì Martedì Mercoledì Giovedì Venerdì Sabato Domenica </v>
          </cell>
          <cell r="Q81">
            <v>56</v>
          </cell>
          <cell r="R81">
            <v>14.313000000000001</v>
          </cell>
        </row>
        <row r="82">
          <cell r="A82">
            <v>1864</v>
          </cell>
          <cell r="B82" t="str">
            <v>138</v>
          </cell>
          <cell r="C82" t="str">
            <v>G</v>
          </cell>
          <cell r="D82" t="str">
            <v>1</v>
          </cell>
          <cell r="E82" t="str">
            <v>1</v>
          </cell>
          <cell r="F82"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Torino, 36 (Rende) -&gt; Viale Guglielmo Marconi, 120 (Cosenza) -&gt; Via Filippo Greco (Cosenza) -&gt; Autostazione Cosenza (Cosenza) -&gt; Piazza Giacomo Mancini, 9C (Cosenza)</v>
          </cell>
          <cell r="G82" t="str">
            <v>Ritorno</v>
          </cell>
          <cell r="H82" t="str">
            <v>Via Settimio Severo, 83</v>
          </cell>
          <cell r="I82" t="str">
            <v>Rende</v>
          </cell>
          <cell r="J82" t="str">
            <v>CS</v>
          </cell>
          <cell r="K82" t="str">
            <v>Piazza Giacomo Mancini, 9C</v>
          </cell>
          <cell r="L82" t="str">
            <v>Cosenza</v>
          </cell>
          <cell r="M82" t="str">
            <v>CS</v>
          </cell>
          <cell r="N82">
            <v>4</v>
          </cell>
          <cell r="O82" t="str">
            <v>Z41</v>
          </cell>
          <cell r="P82" t="str">
            <v xml:space="preserve">Festiva nei periodi 01/01-31/07 e 01/09-31/12 - Lunedì Martedì Mercoledì Giovedì Venerdì Sabato Domenica </v>
          </cell>
          <cell r="Q82">
            <v>56</v>
          </cell>
          <cell r="R82">
            <v>12.523999999999999</v>
          </cell>
        </row>
        <row r="83">
          <cell r="A83">
            <v>1866</v>
          </cell>
          <cell r="B83" t="str">
            <v>138</v>
          </cell>
          <cell r="C83" t="str">
            <v>G</v>
          </cell>
          <cell r="D83" t="str">
            <v>1</v>
          </cell>
          <cell r="E83" t="str">
            <v>1</v>
          </cell>
          <cell r="F83" t="str">
            <v>Piazza Giacomo Mancini, 9C (Cosenza) -&gt; Autostazione Cosenza (Cosenza) -&gt; Corso Luigi Fera, 50 (Cosenza) -&gt; Viale Paolo Borsellino, 17 (Cosenza) -&gt; Viale Paolo Borsellino, 10 (Cosenza) -&gt; Via Antonio Lanza, 5 (Cosenza) -&gt; Via Panebianco, 610 (Cosenza)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83" t="str">
            <v>Andata</v>
          </cell>
          <cell r="H83" t="str">
            <v>Piazza Giacomo Mancini, 9C</v>
          </cell>
          <cell r="I83" t="str">
            <v>Cosenza</v>
          </cell>
          <cell r="J83" t="str">
            <v>CS</v>
          </cell>
          <cell r="K83" t="str">
            <v>Via Settimio Severo, 83</v>
          </cell>
          <cell r="L83" t="str">
            <v>Rende</v>
          </cell>
          <cell r="M83" t="str">
            <v>CS</v>
          </cell>
          <cell r="N83">
            <v>3</v>
          </cell>
          <cell r="O83" t="str">
            <v>Z79</v>
          </cell>
          <cell r="P83" t="str">
            <v xml:space="preserve">Feriale da Lunedì a Sabato dei periodi 01/01-31/07 e 01/09-31/12 - Lunedì Martedì Mercoledì Giovedì Venerdì Sabato </v>
          </cell>
          <cell r="Q83">
            <v>279</v>
          </cell>
          <cell r="R83">
            <v>14.313000000000001</v>
          </cell>
        </row>
        <row r="84">
          <cell r="A84">
            <v>1868</v>
          </cell>
          <cell r="B84" t="str">
            <v>138</v>
          </cell>
          <cell r="C84" t="str">
            <v>G</v>
          </cell>
          <cell r="D84" t="str">
            <v>1</v>
          </cell>
          <cell r="E84" t="str">
            <v>1</v>
          </cell>
          <cell r="F84"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Torino, 36 (Rende) -&gt; Viale Guglielmo Marconi, 120 (Cosenza) -&gt; Via Filippo Greco (Cosenza) -&gt; Autostazione Cosenza (Cosenza) -&gt; Piazza Giacomo Mancini, 9C (Cosenza)</v>
          </cell>
          <cell r="G84" t="str">
            <v>Ritorno</v>
          </cell>
          <cell r="H84" t="str">
            <v>Via Settimio Severo, 83</v>
          </cell>
          <cell r="I84" t="str">
            <v>Rende</v>
          </cell>
          <cell r="J84" t="str">
            <v>CS</v>
          </cell>
          <cell r="K84" t="str">
            <v>Piazza Giacomo Mancini, 9C</v>
          </cell>
          <cell r="L84" t="str">
            <v>Cosenza</v>
          </cell>
          <cell r="M84" t="str">
            <v>CS</v>
          </cell>
          <cell r="N84">
            <v>4</v>
          </cell>
          <cell r="O84" t="str">
            <v>Z79</v>
          </cell>
          <cell r="P84" t="str">
            <v xml:space="preserve">Feriale da Lunedì a Sabato dei periodi 01/01-31/07 e 01/09-31/12 - Lunedì Martedì Mercoledì Giovedì Venerdì Sabato </v>
          </cell>
          <cell r="Q84">
            <v>279</v>
          </cell>
          <cell r="R84">
            <v>12.523999999999999</v>
          </cell>
        </row>
        <row r="85">
          <cell r="A85">
            <v>1869</v>
          </cell>
          <cell r="B85" t="str">
            <v>138</v>
          </cell>
          <cell r="C85" t="str">
            <v>H</v>
          </cell>
          <cell r="D85" t="str">
            <v>1</v>
          </cell>
          <cell r="E85" t="str">
            <v>1</v>
          </cell>
          <cell r="F85"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 Carlo Carrà , 71 (Rende) -&gt; Via Modigliani, 85 (Rende) -&gt; Via Sandro Botticelli, 1 (Rende) -&gt; Via Genova, 30 (Rende) -&gt; Traversa II Kennedy, 4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85" t="str">
            <v>Andata</v>
          </cell>
          <cell r="H85" t="str">
            <v>Via Alessandro Manzoni, 179</v>
          </cell>
          <cell r="I85" t="str">
            <v>Rende</v>
          </cell>
          <cell r="J85" t="str">
            <v>CS</v>
          </cell>
          <cell r="K85" t="str">
            <v>Via Settimio Severo, 83</v>
          </cell>
          <cell r="L85" t="str">
            <v>Rende</v>
          </cell>
          <cell r="M85" t="str">
            <v>CS</v>
          </cell>
          <cell r="N85">
            <v>2</v>
          </cell>
          <cell r="O85" t="str">
            <v>Z36</v>
          </cell>
          <cell r="P85" t="str">
            <v xml:space="preserve">Feriale nel periodo 1/01 - 31/07 e 10/09 - 31/12 - Lunedì Martedì Mercoledì Giovedì Venerdì Sabato </v>
          </cell>
          <cell r="Q85">
            <v>271</v>
          </cell>
          <cell r="R85">
            <v>14.512</v>
          </cell>
        </row>
        <row r="86">
          <cell r="A86">
            <v>1870</v>
          </cell>
          <cell r="B86" t="str">
            <v>138</v>
          </cell>
          <cell r="C86" t="str">
            <v>H</v>
          </cell>
          <cell r="D86" t="str">
            <v>1</v>
          </cell>
          <cell r="E86" t="str">
            <v>1</v>
          </cell>
          <cell r="F86"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Giorgio de Chirico, 163B (Rende) -&gt; Via C. Colombo,88 (Rende) -&gt; IIIÂ° Traversa Giorgio De Chirico (Rende) -&gt; Via Giorgio de Chirico, 16 (Castrolibero) -&gt; Via Michele Molinaro, 44 (Rende) -&gt; Via Michele Molinaro, 31 (Rende) -&gt; Via Tommaso Campanella (Rende) -&gt; Via Alessandro Manzoni, 113-121 (Rende) -&gt; Via Alessandro Manzoni, 173 (Rende) -&gt; Via Alessandro Manzoni, 179 (Rende)</v>
          </cell>
          <cell r="G86" t="str">
            <v>Ritorno</v>
          </cell>
          <cell r="H86" t="str">
            <v>Via Settimio Severo, 83</v>
          </cell>
          <cell r="I86" t="str">
            <v>Rende</v>
          </cell>
          <cell r="J86" t="str">
            <v>CS</v>
          </cell>
          <cell r="K86" t="str">
            <v>Via Alessandro Manzoni, 179</v>
          </cell>
          <cell r="L86" t="str">
            <v>Rende</v>
          </cell>
          <cell r="M86" t="str">
            <v>CS</v>
          </cell>
          <cell r="N86">
            <v>1</v>
          </cell>
          <cell r="O86" t="str">
            <v>Z36</v>
          </cell>
          <cell r="P86" t="str">
            <v xml:space="preserve">Feriale nel periodo 1/01 - 31/07 e 10/09 - 31/12 - Lunedì Martedì Mercoledì Giovedì Venerdì Sabato </v>
          </cell>
          <cell r="Q86">
            <v>271</v>
          </cell>
          <cell r="R86">
            <v>11.872999999999999</v>
          </cell>
        </row>
        <row r="87">
          <cell r="A87">
            <v>1871</v>
          </cell>
          <cell r="B87" t="str">
            <v>138</v>
          </cell>
          <cell r="C87" t="str">
            <v>H</v>
          </cell>
          <cell r="D87" t="str">
            <v>2</v>
          </cell>
          <cell r="E87" t="str">
            <v>1</v>
          </cell>
          <cell r="F87" t="str">
            <v>Via Leonardo Da Vinci, 69 (Rende) -&gt; Strada Statale 19 delle Calabrie, 1111 (Rende) -&gt; Via Gioacchino Rossini, 60 (Rende) -&gt; Strada Statale 19 delle Calabrie, 265 (Rende) -&gt; Strada Statale 19 delle Calabrie, 5 (Rende) -&gt; Via Ciro Menotti, 3 (Rende) -&gt; Via Giorgio de Chirico, 163B (Rende) -&gt; Via C. Colombo,88 (Rende) -&gt; IIIÂ° Traversa Giorgio De Chirico (Rende) -&gt; Via Giorgio de Chirico, 16 (Castrolibero) -&gt; Via Michele Molinaro, 44 (Rende) -&gt; Via Michele Molinaro, 31 (Rende) -&gt; Via Tommaso Campanella (Rende) -&gt; Via Alessandro Manzoni, 113-121 (Rende) -&gt; Via Alessandro Manzoni, 173 (Rende) -&gt; Via Alessandro Manzoni, 179 (Rende)</v>
          </cell>
          <cell r="G87" t="str">
            <v>Ritorno</v>
          </cell>
          <cell r="H87" t="str">
            <v>Via Leonardo Da Vinci, 69</v>
          </cell>
          <cell r="I87" t="str">
            <v>Rende</v>
          </cell>
          <cell r="J87" t="str">
            <v>CS</v>
          </cell>
          <cell r="K87" t="str">
            <v>Via Alessandro Manzoni, 179</v>
          </cell>
          <cell r="L87" t="str">
            <v>Rende</v>
          </cell>
          <cell r="M87" t="str">
            <v>CS</v>
          </cell>
          <cell r="N87">
            <v>1</v>
          </cell>
          <cell r="O87" t="str">
            <v>Z36</v>
          </cell>
          <cell r="P87" t="str">
            <v xml:space="preserve">Feriale nel periodo 1/01 - 31/07 e 10/09 - 31/12 - Lunedì Martedì Mercoledì Giovedì Venerdì Sabato </v>
          </cell>
          <cell r="Q87">
            <v>271</v>
          </cell>
          <cell r="R87">
            <v>7.72</v>
          </cell>
        </row>
        <row r="88">
          <cell r="A88">
            <v>1872</v>
          </cell>
          <cell r="B88" t="str">
            <v>138</v>
          </cell>
          <cell r="C88" t="str">
            <v>I</v>
          </cell>
          <cell r="D88" t="str">
            <v>1</v>
          </cell>
          <cell r="E88" t="str">
            <v>1</v>
          </cell>
          <cell r="F88" t="str">
            <v>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 -&gt; Piazza Giacomo Mancini, 9C (Cosenza)</v>
          </cell>
          <cell r="G88" t="str">
            <v>Ritorno</v>
          </cell>
          <cell r="H88" t="str">
            <v>Via Leonardo Da Vinci, 69</v>
          </cell>
          <cell r="I88" t="str">
            <v>Rende</v>
          </cell>
          <cell r="J88" t="str">
            <v>CS</v>
          </cell>
          <cell r="K88" t="str">
            <v>Piazza Giacomo Mancini, 9C</v>
          </cell>
          <cell r="L88" t="str">
            <v>Cosenza</v>
          </cell>
          <cell r="M88" t="str">
            <v>CS</v>
          </cell>
          <cell r="N88">
            <v>1</v>
          </cell>
          <cell r="O88" t="str">
            <v>Z32</v>
          </cell>
          <cell r="P88" t="str">
            <v xml:space="preserve">Feriale nel periodo 01/08 - 09/09 - Lunedì Martedì Mercoledì Giovedì Venerdì Sabato </v>
          </cell>
          <cell r="Q88">
            <v>33</v>
          </cell>
          <cell r="R88">
            <v>8.1140000000000008</v>
          </cell>
        </row>
        <row r="89">
          <cell r="A89">
            <v>1873</v>
          </cell>
          <cell r="B89" t="str">
            <v>138</v>
          </cell>
          <cell r="C89" t="str">
            <v>I</v>
          </cell>
          <cell r="D89" t="str">
            <v>1</v>
          </cell>
          <cell r="E89" t="str">
            <v>1</v>
          </cell>
          <cell r="F89" t="str">
            <v>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Piazza Giacomo Mancini, 9C (Cosenza)</v>
          </cell>
          <cell r="G89" t="str">
            <v>Ritorno</v>
          </cell>
          <cell r="H89" t="str">
            <v>Via Leonardo Da Vinci, 69</v>
          </cell>
          <cell r="I89" t="str">
            <v>Rende</v>
          </cell>
          <cell r="J89" t="str">
            <v>CS</v>
          </cell>
          <cell r="K89" t="str">
            <v>Piazza Giacomo Mancini, 9C</v>
          </cell>
          <cell r="L89" t="str">
            <v>Cosenza</v>
          </cell>
          <cell r="M89" t="str">
            <v>CS</v>
          </cell>
          <cell r="N89">
            <v>1</v>
          </cell>
          <cell r="O89" t="str">
            <v>Z36</v>
          </cell>
          <cell r="P89" t="str">
            <v xml:space="preserve">Feriale nel periodo 1/01 - 31/07 e 10/09 - 31/12 - Lunedì Martedì Mercoledì Giovedì Venerdì Sabato </v>
          </cell>
          <cell r="Q89">
            <v>271</v>
          </cell>
          <cell r="R89">
            <v>7.79</v>
          </cell>
        </row>
        <row r="90">
          <cell r="A90">
            <v>1874</v>
          </cell>
          <cell r="B90" t="str">
            <v>138</v>
          </cell>
          <cell r="C90" t="str">
            <v>I</v>
          </cell>
          <cell r="D90" t="str">
            <v>1</v>
          </cell>
          <cell r="E90" t="str">
            <v>1</v>
          </cell>
          <cell r="F90"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 Carlo Bilotti, 16 (Rende) -&gt; Corso Antonio Gramsci, 13 (Rende) -&gt; Via Resistenza, 176 (Rende)</v>
          </cell>
          <cell r="G90" t="str">
            <v>Andata</v>
          </cell>
          <cell r="H90" t="str">
            <v>Via Alessandro Manzoni, 179</v>
          </cell>
          <cell r="I90" t="str">
            <v>Rende</v>
          </cell>
          <cell r="J90" t="str">
            <v>CS</v>
          </cell>
          <cell r="K90" t="str">
            <v>Via Resistenza, 176</v>
          </cell>
          <cell r="L90" t="str">
            <v>Rende</v>
          </cell>
          <cell r="M90" t="str">
            <v>CS</v>
          </cell>
          <cell r="N90">
            <v>1</v>
          </cell>
          <cell r="O90" t="str">
            <v>Z36</v>
          </cell>
          <cell r="P90" t="str">
            <v xml:space="preserve">Feriale nel periodo 1/01 - 31/07 e 10/09 - 31/12 - Lunedì Martedì Mercoledì Giovedì Venerdì Sabato </v>
          </cell>
          <cell r="Q90">
            <v>271</v>
          </cell>
          <cell r="R90">
            <v>5.7590000000000003</v>
          </cell>
        </row>
        <row r="91">
          <cell r="A91">
            <v>1875</v>
          </cell>
          <cell r="B91" t="str">
            <v>138</v>
          </cell>
          <cell r="C91" t="str">
            <v>J</v>
          </cell>
          <cell r="D91" t="str">
            <v>1</v>
          </cell>
          <cell r="E91" t="str">
            <v>1</v>
          </cell>
          <cell r="F91"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Università della Calabria - Arcavacata (Rende)</v>
          </cell>
          <cell r="G91" t="str">
            <v>Andata</v>
          </cell>
          <cell r="H91" t="str">
            <v>Via Alessandro Manzoni, 179</v>
          </cell>
          <cell r="I91" t="str">
            <v>Rende</v>
          </cell>
          <cell r="J91" t="str">
            <v>CS</v>
          </cell>
          <cell r="K91" t="str">
            <v>Università della Calabria - Arcavacata</v>
          </cell>
          <cell r="L91" t="str">
            <v>Rende</v>
          </cell>
          <cell r="M91" t="str">
            <v>CS</v>
          </cell>
          <cell r="N91">
            <v>1</v>
          </cell>
          <cell r="O91" t="str">
            <v>Z36</v>
          </cell>
          <cell r="P91" t="str">
            <v xml:space="preserve">Feriale nel periodo 1/01 - 31/07 e 10/09 - 31/12 - Lunedì Martedì Mercoledì Giovedì Venerdì Sabato </v>
          </cell>
          <cell r="Q91">
            <v>271</v>
          </cell>
          <cell r="R91">
            <v>8.31</v>
          </cell>
        </row>
        <row r="92">
          <cell r="A92">
            <v>1877</v>
          </cell>
          <cell r="B92" t="str">
            <v>138</v>
          </cell>
          <cell r="C92" t="str">
            <v>K</v>
          </cell>
          <cell r="D92" t="str">
            <v>2</v>
          </cell>
          <cell r="E92" t="str">
            <v>1</v>
          </cell>
          <cell r="F92"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Viale dei Giardini, 1H (Rende) -&gt; Università della Calabria - Arcavacata (Rende) -&gt; Via Alberto Savinio, 43 (Rende) -&gt; Via Alberto Savinio, 9 (Rende) -&gt; Via Tito Flavio, 70 (Rende) -&gt; Via Settimio Severo, 83 (Rende) -&gt; Via Settimio Severo, 83 (Rende)</v>
          </cell>
          <cell r="G92" t="str">
            <v>Andata</v>
          </cell>
          <cell r="H92" t="str">
            <v>Via Alessandro Manzoni, 179</v>
          </cell>
          <cell r="I92" t="str">
            <v>Rende</v>
          </cell>
          <cell r="J92" t="str">
            <v>CS</v>
          </cell>
          <cell r="K92" t="str">
            <v>Via Settimio Severo, 83</v>
          </cell>
          <cell r="L92" t="str">
            <v>Rende</v>
          </cell>
          <cell r="M92" t="str">
            <v>CS</v>
          </cell>
          <cell r="N92">
            <v>2</v>
          </cell>
          <cell r="O92" t="str">
            <v>Z36</v>
          </cell>
          <cell r="P92" t="str">
            <v xml:space="preserve">Feriale nel periodo 1/01 - 31/07 e 10/09 - 31/12 - Lunedì Martedì Mercoledì Giovedì Venerdì Sabato </v>
          </cell>
          <cell r="Q92">
            <v>271</v>
          </cell>
          <cell r="R92">
            <v>11.898</v>
          </cell>
        </row>
        <row r="93">
          <cell r="A93">
            <v>1878</v>
          </cell>
          <cell r="B93" t="str">
            <v>138</v>
          </cell>
          <cell r="C93" t="str">
            <v>K</v>
          </cell>
          <cell r="D93" t="str">
            <v>1</v>
          </cell>
          <cell r="E93" t="str">
            <v>1</v>
          </cell>
          <cell r="F93" t="str">
            <v>Via Settimio Severo, 83 (Rende) -&gt; Via Tito Flavio, 70 (Rende) -&gt; Via Alberto Savinio, 9 (Rende) -&gt; Università della Calabria - Arcavacata (Rende) -&gt; Via Pietro Bucci (Rende) -&gt; Via Pietro De Crescenzi,2 (Rende) -&gt; Viale dei Giardini, 1H (Rende) -&gt; Via Carlo Carrà , 69 (Rende) -&gt; Via Giorgio de Chirico, 163B (Rende) -&gt; Via C. Colombo,88 (Rende) -&gt; IIIÂ° Traversa Giorgio De Chirico (Rende) -&gt; Via Giorgio de Chirico, 16 (Castrolibero) -&gt; Via Michele Molinaro, 44 (Rende) -&gt; Via Michele Molinaro, 31 (Rende) -&gt; Via Tommaso Campanella (Rende) -&gt; Via Alessandro Manzoni, 113-121 (Rende) -&gt; Via Alessandro Manzoni, 173 (Rende) -&gt; Via Alessandro Manzoni, 179 (Rende)</v>
          </cell>
          <cell r="G93" t="str">
            <v>Ritorno</v>
          </cell>
          <cell r="H93" t="str">
            <v>Via Settimio Severo, 83</v>
          </cell>
          <cell r="I93" t="str">
            <v>Rende</v>
          </cell>
          <cell r="J93" t="str">
            <v>CS</v>
          </cell>
          <cell r="K93" t="str">
            <v>Via Alessandro Manzoni, 179</v>
          </cell>
          <cell r="L93" t="str">
            <v>Rende</v>
          </cell>
          <cell r="M93" t="str">
            <v>CS</v>
          </cell>
          <cell r="N93">
            <v>2</v>
          </cell>
          <cell r="O93" t="str">
            <v>Z36</v>
          </cell>
          <cell r="P93" t="str">
            <v xml:space="preserve">Feriale nel periodo 1/01 - 31/07 e 10/09 - 31/12 - Lunedì Martedì Mercoledì Giovedì Venerdì Sabato </v>
          </cell>
          <cell r="Q93">
            <v>271</v>
          </cell>
          <cell r="R93">
            <v>13.4</v>
          </cell>
        </row>
        <row r="94">
          <cell r="A94">
            <v>1879</v>
          </cell>
          <cell r="B94" t="str">
            <v>139</v>
          </cell>
          <cell r="C94" t="str">
            <v>A</v>
          </cell>
          <cell r="D94" t="str">
            <v>1</v>
          </cell>
          <cell r="E94" t="str">
            <v>1</v>
          </cell>
          <cell r="F94" t="str">
            <v>Strada Provinciale 92, 42 (Rende) -&gt; Strada Provinciale 92, 55 (Rende) -&gt; Strada Provinciale 90, 47 (Rende) -&gt; Via Felpiano, 2A (Rende) -&gt; Contrada Felpiano, 2 (Rende) -&gt; VIa D.Vanni, 43 (Rende) -&gt; VIa D.Vanni, 71 (Rende) -&gt; Strada Provinciale 90 (Rende) -&gt; Strada Provinciale 90, 1 (Rende) -&gt; Strada Provinciale 90, 1 (Rende) -&gt; Via Michele Molinaro, 44 (Rende) -&gt; Via Michele Molinaro, 31 (Rende) -&gt; Via Giorgio de Chirico, 16 (Castrolibero) -&gt; IIIÂ° Traversa Giorgio De Chirico (Rende) -&gt; Via C. Colombo,88 (Rende) -&gt; Via Giorgio de Chirico, 163B (Rende) -&gt; Via Carlo Carrà , 69 (Rende) -&gt; Via Modigliani, 85 (Rende) -&gt; Via Sandro Botticelli, 1 (Rende) -&gt; Via Sandro Botticelli, 32 (Rende) -&gt; Via Bari, 47 (Rende) -&gt; Via Kennedy, 104-116 (Rende) -&gt; Strada Statale 19 delle Calabrie, 144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146 (Rende) -&gt; Via Napoleone Bonaparte, 34 (Rende) -&gt; Via della Chiesa, 2 (Rende) -&gt; Via Svezia (Rende) -&gt; Via Portogallo, 16 (Rende) -&gt; VIa D.Vanni, 71 (Rende) -&gt; Strada Provinciale 90, 11 (Rende) -&gt; Strada Provinciale 90, 47 (Rende)</v>
          </cell>
          <cell r="G94" t="str">
            <v>Andata</v>
          </cell>
          <cell r="H94" t="str">
            <v>Strada Provinciale 92, 42</v>
          </cell>
          <cell r="I94" t="str">
            <v>Rende</v>
          </cell>
          <cell r="J94" t="str">
            <v>CS</v>
          </cell>
          <cell r="K94" t="str">
            <v>Strada Provinciale 90, 47</v>
          </cell>
          <cell r="L94" t="str">
            <v>Rende</v>
          </cell>
          <cell r="M94" t="str">
            <v>CS</v>
          </cell>
          <cell r="N94">
            <v>3</v>
          </cell>
          <cell r="O94" t="str">
            <v>L</v>
          </cell>
          <cell r="P94" t="str">
            <v xml:space="preserve">Feriale - Lunedì Martedì Mercoledì Giovedì Venerdì Sabato </v>
          </cell>
          <cell r="Q94">
            <v>303</v>
          </cell>
          <cell r="R94">
            <v>30.548999999999999</v>
          </cell>
        </row>
        <row r="95">
          <cell r="A95">
            <v>1880</v>
          </cell>
          <cell r="B95" t="str">
            <v>139</v>
          </cell>
          <cell r="C95" t="str">
            <v>A</v>
          </cell>
          <cell r="D95" t="str">
            <v>2</v>
          </cell>
          <cell r="E95" t="str">
            <v>1</v>
          </cell>
          <cell r="F95" t="str">
            <v>Strada Provinciale 92, 42 (Rende) -&gt; Strada Provinciale 92, 55 (Rende) -&gt; Strada Provinciale 90, 47 (Rende) -&gt; Via Felpiano, 2A (Rende) -&gt; Contrada Felpiano, 2 (Rende) -&gt; VIa D.Vanni, 43 (Rende) -&gt; VIa D.Vanni, 71 (Rende) -&gt; Strada Provinciale 90 (Rende) -&gt; Strada Provinciale 90, 1 (Rende) -&gt; Strada Provinciale 90, 1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Sandro Botticelli, 32 (Rende) -&gt; Via Bari, 47 (Rende) -&gt; Via Kennedy, 104-116 (Rende) -&gt; Strada Statale 19 delle Calabrie, 144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146 (Rende) -&gt; Via Napoleone Bonaparte, 34 (Rende) -&gt; Via della Chiesa, 2 (Rende) -&gt; Via Svezia (Rende) -&gt; Via Portogallo, 16 (Rende) -&gt; VIa D.Vanni, 71 (Rende) -&gt; Strada Provinciale 90, 11 (Rende) -&gt; Strada Provinciale 90, 47 (Rende) -&gt; Via Guanni, 6 (Marano Marchesato)</v>
          </cell>
          <cell r="G95" t="str">
            <v>Andata</v>
          </cell>
          <cell r="H95" t="str">
            <v>Strada Provinciale 92, 42</v>
          </cell>
          <cell r="I95" t="str">
            <v>Rende</v>
          </cell>
          <cell r="J95" t="str">
            <v>CS</v>
          </cell>
          <cell r="K95" t="str">
            <v>Via Guanni, 6</v>
          </cell>
          <cell r="L95" t="str">
            <v>Marano Marchesato</v>
          </cell>
          <cell r="M95" t="str">
            <v>CS</v>
          </cell>
          <cell r="N95">
            <v>1</v>
          </cell>
          <cell r="O95" t="str">
            <v>L</v>
          </cell>
          <cell r="P95" t="str">
            <v xml:space="preserve">Feriale - Lunedì Martedì Mercoledì Giovedì Venerdì Sabato </v>
          </cell>
          <cell r="Q95">
            <v>303</v>
          </cell>
          <cell r="R95">
            <v>31.556000000000001</v>
          </cell>
        </row>
        <row r="96">
          <cell r="A96">
            <v>1882</v>
          </cell>
          <cell r="B96" t="str">
            <v>139</v>
          </cell>
          <cell r="C96" t="str">
            <v>A</v>
          </cell>
          <cell r="D96" t="str">
            <v>4</v>
          </cell>
          <cell r="E96" t="str">
            <v>2</v>
          </cell>
          <cell r="F96" t="str">
            <v>Via Kennedy, 104-116 (Rende) -&gt; Strada Statale 19 delle Calabrie, 144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146 (Rende) -&gt; Via Napoleone Bonaparte, 34 (Rende) -&gt; Via della Chiesa, 2 (Rende) -&gt; Via Svezia (Rende) -&gt; Via Portogallo, 16 (Rende) -&gt; Strada Provinciale 90 (Rende) -&gt; VIa D.Vanni, 71 (Rende) -&gt; Strada Provinciale 90, 11 (Rende) -&gt; Via Felpiano, 2A (Rende) -&gt; Strada Provinciale 90, 47 (Rende) -&gt; Strada Provinciale 90, 47 (Rende) -&gt; Strada Provinciale 92, 42 (Rende)</v>
          </cell>
          <cell r="G96" t="str">
            <v>Andata</v>
          </cell>
          <cell r="H96" t="str">
            <v>Via Kennedy, 104-116</v>
          </cell>
          <cell r="I96" t="str">
            <v>Rende</v>
          </cell>
          <cell r="J96" t="str">
            <v>CS</v>
          </cell>
          <cell r="K96" t="str">
            <v>Strada Provinciale 92, 42</v>
          </cell>
          <cell r="L96" t="str">
            <v>Rende</v>
          </cell>
          <cell r="M96" t="str">
            <v>CS</v>
          </cell>
          <cell r="N96">
            <v>1</v>
          </cell>
          <cell r="O96" t="str">
            <v>L</v>
          </cell>
          <cell r="P96" t="str">
            <v xml:space="preserve">Feriale - Lunedì Martedì Mercoledì Giovedì Venerdì Sabato </v>
          </cell>
          <cell r="Q96">
            <v>303</v>
          </cell>
          <cell r="R96">
            <v>18.579999999999998</v>
          </cell>
        </row>
        <row r="97">
          <cell r="A97">
            <v>1884</v>
          </cell>
          <cell r="B97" t="str">
            <v>139</v>
          </cell>
          <cell r="C97" t="str">
            <v>A</v>
          </cell>
          <cell r="D97" t="str">
            <v>1</v>
          </cell>
          <cell r="E97" t="str">
            <v>1</v>
          </cell>
          <cell r="F97" t="str">
            <v>Strada Provinciale 92, 42 (Rende) -&gt; Strada Provinciale 92, 55 (Rende) -&gt; Strada Provinciale 90, 47 (Rende) -&gt; Via Felpiano, 2A (Rende) -&gt; Contrada Felpiano, 2 (Rende) -&gt; VIa D.Vanni, 43 (Rende) -&gt; VIa D.Vanni, 71 (Rende) -&gt; Strada Provinciale 90 (Rende) -&gt; Via Portogallo (Rende) -&gt; Via Svezia (Rende) -&gt; Via della Chiesa, 2 (Rende) -&gt; Via della Chiesa, 32 (Rende) -&gt; Via Salerno Rosario, 148 (Rende) -&gt; Via Salerno Rosario (Rende) -&gt; Via Salerno Rosario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Genova, 30 (Rende) -&gt; Via Trieste, 4 (Rende) -&gt; Via Bari, 94 (Rende) -&gt; Via Sandro Botticelli, 32 (Rende) -&gt; Via Sandro Botticelli, 1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VIa D.Vanni, 71 (Rende) -&gt; Strada Provinciale 90, 11 (Rende) -&gt; Strada Provinciale 90, 47 (Rende)</v>
          </cell>
          <cell r="G97" t="str">
            <v>Ritorno</v>
          </cell>
          <cell r="H97" t="str">
            <v>Strada Provinciale 92, 42</v>
          </cell>
          <cell r="I97" t="str">
            <v>Rende</v>
          </cell>
          <cell r="J97" t="str">
            <v>CS</v>
          </cell>
          <cell r="K97" t="str">
            <v>Strada Provinciale 90, 47</v>
          </cell>
          <cell r="L97" t="str">
            <v>Rende</v>
          </cell>
          <cell r="M97" t="str">
            <v>CS</v>
          </cell>
          <cell r="N97">
            <v>3</v>
          </cell>
          <cell r="O97" t="str">
            <v>L</v>
          </cell>
          <cell r="P97" t="str">
            <v xml:space="preserve">Feriale - Lunedì Martedì Mercoledì Giovedì Venerdì Sabato </v>
          </cell>
          <cell r="Q97">
            <v>303</v>
          </cell>
          <cell r="R97">
            <v>29.233000000000001</v>
          </cell>
        </row>
        <row r="98">
          <cell r="A98">
            <v>1885</v>
          </cell>
          <cell r="B98" t="str">
            <v>139</v>
          </cell>
          <cell r="C98" t="str">
            <v>B</v>
          </cell>
          <cell r="D98" t="str">
            <v>1</v>
          </cell>
          <cell r="E98" t="str">
            <v>1</v>
          </cell>
          <cell r="F98" t="str">
            <v>Strada Provinciale 90, 1 (Rende) -&gt; Strada Provinciale 90, 1 (Rende) -&gt; Strada Provinciale 90 (Rende) -&gt; VIa D.Vanni, 71 (Rende) -&gt; VIa D.Vanni, 43 (Rende) -&gt; Via Roma (Rende) -&gt; Via Felpiano, 2A (Rende) -&gt; Strada Provinciale 90, 47 (Rende) -&gt; Strada Provinciale 90, 47 (Rende) -&gt; Strada Provinciale 92, 42 (Rende) -&gt; Via Guanni, 6 (Marano Marchesato)</v>
          </cell>
          <cell r="G98" t="str">
            <v>Andata</v>
          </cell>
          <cell r="H98" t="str">
            <v>Strada Provinciale 90, 1</v>
          </cell>
          <cell r="I98" t="str">
            <v>Rende</v>
          </cell>
          <cell r="J98" t="str">
            <v>CS</v>
          </cell>
          <cell r="K98" t="str">
            <v>Via Guanni, 6</v>
          </cell>
          <cell r="L98" t="str">
            <v>Marano Marchesato</v>
          </cell>
          <cell r="M98" t="str">
            <v>CS</v>
          </cell>
          <cell r="N98">
            <v>1</v>
          </cell>
          <cell r="O98" t="str">
            <v>S</v>
          </cell>
          <cell r="P98" t="str">
            <v xml:space="preserve">Scolastica - Lunedì Martedì Mercoledì Giovedì Venerdì Sabato </v>
          </cell>
          <cell r="Q98">
            <v>200</v>
          </cell>
          <cell r="R98">
            <v>6.2910000000000004</v>
          </cell>
        </row>
        <row r="99">
          <cell r="A99">
            <v>1886</v>
          </cell>
          <cell r="B99" t="str">
            <v>139</v>
          </cell>
          <cell r="C99" t="str">
            <v>B</v>
          </cell>
          <cell r="D99" t="str">
            <v>1</v>
          </cell>
          <cell r="E99" t="str">
            <v>1</v>
          </cell>
          <cell r="F99" t="str">
            <v>Via Aldo Cannata, 1 (Castrolibero) -&gt; Viale Magna Grecia (Cosenza)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Felpiano, 2A (Rende) -&gt; Strada Provinciale 90, 47 (Rende) -&gt; Strada Provinciale 90, 47 (Rende) -&gt; Via Guanni, 6 (Marano Marchesato)</v>
          </cell>
          <cell r="G99" t="str">
            <v>Ritorno</v>
          </cell>
          <cell r="H99" t="str">
            <v>Via Aldo Cannata, 1</v>
          </cell>
          <cell r="I99" t="str">
            <v>Castrolibero</v>
          </cell>
          <cell r="J99" t="str">
            <v>CS</v>
          </cell>
          <cell r="K99" t="str">
            <v>Via Guanni, 6</v>
          </cell>
          <cell r="L99" t="str">
            <v>Marano Marchesato</v>
          </cell>
          <cell r="M99" t="str">
            <v>CS</v>
          </cell>
          <cell r="N99">
            <v>1</v>
          </cell>
          <cell r="O99" t="str">
            <v>S</v>
          </cell>
          <cell r="P99" t="str">
            <v xml:space="preserve">Scolastica - Lunedì Martedì Mercoledì Giovedì Venerdì Sabato </v>
          </cell>
          <cell r="Q99">
            <v>200</v>
          </cell>
          <cell r="R99">
            <v>14.188000000000001</v>
          </cell>
        </row>
        <row r="100">
          <cell r="A100">
            <v>1887</v>
          </cell>
          <cell r="B100" t="str">
            <v>139</v>
          </cell>
          <cell r="C100" t="str">
            <v>C</v>
          </cell>
          <cell r="D100" t="str">
            <v>1</v>
          </cell>
          <cell r="E100" t="str">
            <v>1</v>
          </cell>
          <cell r="F100" t="str">
            <v>Via Guanni, 6 (Marano Marchesato) -&gt; Strada Provinciale 92, 42 (Rende) -&gt; Strada Provinciale 92, 55 (Rende) -&gt; Strada Provinciale 90, 47 (Rende) -&gt; Via Felpiano, 2A (Rende) -&gt; Contrada Felpiano, 2 (Rende) -&gt; VIa D.Vanni, 43 (Rende) -&gt; VIa D.Vanni, 71 (Rende) -&gt; Strada Provinciale 90 (Rende) -&gt; Via Portogallo (Rende) -&gt; Via Svezia (Rende) -&gt; Via della Chiesa, 2 (Rende) -&gt; Via della Chiesa, 32 (Rende) -&gt; Via Salerno Rosario, 148 (Rende) -&gt; Via Salerno Rosario (Rende) -&gt; Via Salerno Rosario (Rende) -&gt; Via Pietro Bucci (Rende) -&gt; Via Pietro De Crescenzi,2 (Rende) -&gt; Via U. Boccioni,11 (Rende) -&gt; Via Leonardo Da Vinci, 69 (Rende)</v>
          </cell>
          <cell r="G100" t="str">
            <v>Ritorno</v>
          </cell>
          <cell r="H100" t="str">
            <v>Via Guanni, 6</v>
          </cell>
          <cell r="I100" t="str">
            <v>Marano Marchesato</v>
          </cell>
          <cell r="J100" t="str">
            <v>CS</v>
          </cell>
          <cell r="K100" t="str">
            <v>Via Leonardo Da Vinci, 69</v>
          </cell>
          <cell r="L100" t="str">
            <v>Rende</v>
          </cell>
          <cell r="M100" t="str">
            <v>CS</v>
          </cell>
          <cell r="N100">
            <v>1</v>
          </cell>
          <cell r="O100" t="str">
            <v>L</v>
          </cell>
          <cell r="P100" t="str">
            <v xml:space="preserve">Feriale - Lunedì Martedì Mercoledì Giovedì Venerdì Sabato </v>
          </cell>
          <cell r="Q100">
            <v>303</v>
          </cell>
          <cell r="R100">
            <v>14.643000000000001</v>
          </cell>
        </row>
        <row r="101">
          <cell r="A101">
            <v>1888</v>
          </cell>
          <cell r="B101" t="str">
            <v>139</v>
          </cell>
          <cell r="C101" t="str">
            <v>D</v>
          </cell>
          <cell r="D101" t="str">
            <v>1</v>
          </cell>
          <cell r="E101" t="str">
            <v>1</v>
          </cell>
          <cell r="F101" t="str">
            <v>Strada Provinciale 90, 1 (Rende) -&gt; Strada Provinciale 90, 1 (Rende) -&gt; Strada Provinciale 90 (Rende) -&gt; VIa D.Vanni, 71 (Rende) -&gt; VIa D.Vanni, 43 (Rende) -&gt; Via Roma (Rende) -&gt; Via Felpiano, 2A (Rende) -&gt; Strada Provinciale 90, 47 (Rende) -&gt; Strada Provinciale 90, 47 (Rende) -&gt; Strada Provinciale 92, 42 (Rende) -&gt; Via Alberto della Piagentina (Rende) -&gt; Via Alberto della (Rende) -&gt; Strada Provinciale 86 (Rende) -&gt; 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 Carlo Carrà , 71 (Rende) -&gt; Via Modigliani, 85 (Rende) -&gt; Via Sandro Botticelli, 1 (Rende) -&gt; Via Genova, 30 (Rende) -&gt; Traversa II Kennedy, 4 (Rende) -&gt; Via Kennedy, 104-116 (Rende) -&gt; Strada Statale 19 delle Calabrie, 144 (Rende) -&gt; Via Repaci, 43 (Rende) -&gt; Via Repaci, 18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101" t="str">
            <v>Andata</v>
          </cell>
          <cell r="H101" t="str">
            <v>Strada Provinciale 90, 1</v>
          </cell>
          <cell r="I101" t="str">
            <v>Rende</v>
          </cell>
          <cell r="J101" t="str">
            <v>CS</v>
          </cell>
          <cell r="K101" t="str">
            <v>Università della Calabria - Arcavacata</v>
          </cell>
          <cell r="L101" t="str">
            <v>Rende</v>
          </cell>
          <cell r="M101" t="str">
            <v>CS</v>
          </cell>
          <cell r="N101">
            <v>1</v>
          </cell>
          <cell r="O101" t="str">
            <v>S</v>
          </cell>
          <cell r="P101" t="str">
            <v xml:space="preserve">Scolastica - Lunedì Martedì Mercoledì Giovedì Venerdì Sabato </v>
          </cell>
          <cell r="Q101">
            <v>200</v>
          </cell>
          <cell r="R101">
            <v>22.125</v>
          </cell>
        </row>
        <row r="102">
          <cell r="A102">
            <v>1889</v>
          </cell>
          <cell r="B102" t="str">
            <v>139</v>
          </cell>
          <cell r="C102" t="str">
            <v>F</v>
          </cell>
          <cell r="D102" t="str">
            <v>1</v>
          </cell>
          <cell r="E102" t="str">
            <v>1</v>
          </cell>
          <cell r="F102" t="str">
            <v>Via Aldo Cannata, 1 (Castrolibero) -&gt; Viale Magna Grecia (Cosenza) -&gt; Via Busento, 29 (Rende) -&gt; Via Valle del Neto, 3 (Rende)</v>
          </cell>
          <cell r="G102" t="str">
            <v>Ritorno</v>
          </cell>
          <cell r="H102" t="str">
            <v>Via Aldo Cannata, 1</v>
          </cell>
          <cell r="I102" t="str">
            <v>Castrolibero</v>
          </cell>
          <cell r="J102" t="str">
            <v>CS</v>
          </cell>
          <cell r="K102" t="str">
            <v>Via Valle del Neto, 3</v>
          </cell>
          <cell r="L102" t="str">
            <v>Rende</v>
          </cell>
          <cell r="M102" t="str">
            <v>CS</v>
          </cell>
          <cell r="N102">
            <v>2</v>
          </cell>
          <cell r="O102" t="str">
            <v>S</v>
          </cell>
          <cell r="P102" t="str">
            <v xml:space="preserve">Scolastica - Lunedì Martedì Mercoledì Giovedì Venerdì Sabato </v>
          </cell>
          <cell r="Q102">
            <v>200</v>
          </cell>
          <cell r="R102">
            <v>3.2669999999999999</v>
          </cell>
        </row>
        <row r="103">
          <cell r="A103">
            <v>1890</v>
          </cell>
          <cell r="B103" t="str">
            <v>140</v>
          </cell>
          <cell r="C103" t="str">
            <v>A</v>
          </cell>
          <cell r="D103" t="str">
            <v>1</v>
          </cell>
          <cell r="E103" t="str">
            <v>1</v>
          </cell>
          <cell r="F103" t="str">
            <v>Piazza Benedetto Croce, 5 (Paterno Calabro) -&gt; Strada Provinciale 79 (Paterno Calabro) -&gt; Vico I Giacomo Matteotti, 2 (Paterno Calabro) -&gt; Piazza Municipio, 9 (Paterno Calabro) -&gt; Via San Pietro, 3C (Paterno Calabro) -&gt; Piazza San Francesco, 2 (Paterno Calabro) -&gt; Via San Francesco, 22 (Paterno Calabro) -&gt; Via Giacomo Leopardi, 10 (Paterno Calabro) -&gt; Via San Francesco, 3 (Paterno Calabro) -&gt; Strada Provinciale 61 (Paterno Calabro) -&gt; Viale della Repubblica, 335 (Cosenza) -&gt; Strada Statale 19 delle Calabrie (Cosenza) -&gt; Piazza della Riforma, 19-21 (Cosenza) -&gt; Corso Umberto I, 2 (Cosenza) -&gt; Piazza Giacomo Mancini, 9C (Cosenza) -&gt; Autostazione Cosenza (Cosenza)</v>
          </cell>
          <cell r="G103" t="str">
            <v>Andata</v>
          </cell>
          <cell r="H103" t="str">
            <v>Piazza Benedetto Croce, 5</v>
          </cell>
          <cell r="I103" t="str">
            <v>Paterno Calabro</v>
          </cell>
          <cell r="J103" t="str">
            <v>CS</v>
          </cell>
          <cell r="K103" t="str">
            <v>Autostazione Cosenza</v>
          </cell>
          <cell r="L103" t="str">
            <v>Cosenza</v>
          </cell>
          <cell r="M103" t="str">
            <v>CS</v>
          </cell>
          <cell r="N103">
            <v>3</v>
          </cell>
          <cell r="O103" t="str">
            <v>L</v>
          </cell>
          <cell r="P103" t="str">
            <v xml:space="preserve">Feriale - Lunedì Martedì Mercoledì Giovedì Venerdì Sabato </v>
          </cell>
          <cell r="Q103">
            <v>303</v>
          </cell>
          <cell r="R103">
            <v>34.798000000000002</v>
          </cell>
        </row>
        <row r="104">
          <cell r="A104">
            <v>1891</v>
          </cell>
          <cell r="B104" t="str">
            <v>140</v>
          </cell>
          <cell r="C104" t="str">
            <v>A</v>
          </cell>
          <cell r="D104" t="str">
            <v>2</v>
          </cell>
          <cell r="E104" t="str">
            <v>1</v>
          </cell>
          <cell r="F104" t="str">
            <v>Piazza Benedetto Croce, 5 (Paterno Calabro) -&gt; Strada Provinciale 79 (Paterno Calabro) -&gt; Vico I Giacomo Matteotti, 2 (Paterno Calabro) -&gt; Piazza Municipio, 9 (Paterno Calabro) -&gt; Via San Pietro, 3C (Paterno Calabro) -&gt; Piazza San Francesco, 2 (Paterno Calabro) -&gt; Via San Francesco, 22 (Paterno Calabro) -&gt; Via Giacomo Leopardi, 10 (Paterno Calabro) -&gt; Via San Francesco, 3 (Paterno Calabro) -&gt; Strada Provinciale 61 (Paterno Calabro) -&gt; Viale della Repubblica, 335 (Cosenza) -&gt; Strada Statale 19 delle Calabrie (Cosenza) -&gt; Piazza della Riforma, 19-21 (Cosenza)</v>
          </cell>
          <cell r="G104" t="str">
            <v>Andata</v>
          </cell>
          <cell r="H104" t="str">
            <v>Piazza Benedetto Croce, 5</v>
          </cell>
          <cell r="I104" t="str">
            <v>Paterno Calabro</v>
          </cell>
          <cell r="J104" t="str">
            <v>CS</v>
          </cell>
          <cell r="K104" t="str">
            <v>Piazza della Riforma, 19-21</v>
          </cell>
          <cell r="L104" t="str">
            <v>Cosenza</v>
          </cell>
          <cell r="M104" t="str">
            <v>CS</v>
          </cell>
          <cell r="N104">
            <v>1</v>
          </cell>
          <cell r="O104" t="str">
            <v>L</v>
          </cell>
          <cell r="P104" t="str">
            <v xml:space="preserve">Feriale - Lunedì Martedì Mercoledì Giovedì Venerdì Sabato </v>
          </cell>
          <cell r="Q104">
            <v>303</v>
          </cell>
          <cell r="R104">
            <v>32.241999999999997</v>
          </cell>
        </row>
        <row r="105">
          <cell r="A105">
            <v>1892</v>
          </cell>
          <cell r="B105" t="str">
            <v>140</v>
          </cell>
          <cell r="C105" t="str">
            <v>A</v>
          </cell>
          <cell r="D105" t="str">
            <v>1</v>
          </cell>
          <cell r="E105" t="str">
            <v>1</v>
          </cell>
          <cell r="F105" t="str">
            <v>Piazza della Riforma, 19-21 (Cosenza) -&gt; Corso Umberto I, 2 (Cosenza) -&gt; Piazza Giacomo Mancini, 9C (Cosenza) -&gt; Autostazione Cosenza (Cosenza) -&gt; Autostazione Cosenza (Cosenza) -&gt; Strada Provinciale 61 (Paterno Calabro) -&gt; Via San Francesco, 22 (Paterno Calabro) -&gt; Via Giacomo Leopardi, 10 (Paterno Calabro) -&gt; Via San Francesco, 3 (Paterno Calabro) -&gt; Piazza San Francesco, 2 (Paterno Calabro) -&gt; Via San Pietro, 9 (Paterno Calabro) -&gt; Strada Provinciale 79, 11 (Paterno Calabro) -&gt; Via Giacomo Matteotti, 14 (Paterno Calabro) -&gt; Strada Provinciale 79 (Paterno Calabro) -&gt; Piazza Benedetto Croce, 5 (Paterno Calabro)</v>
          </cell>
          <cell r="G105" t="str">
            <v>Ritorno</v>
          </cell>
          <cell r="H105" t="str">
            <v>Piazza della Riforma, 19-21</v>
          </cell>
          <cell r="I105" t="str">
            <v>Cosenza</v>
          </cell>
          <cell r="J105" t="str">
            <v>CS</v>
          </cell>
          <cell r="K105" t="str">
            <v>Piazza Benedetto Croce, 5</v>
          </cell>
          <cell r="L105" t="str">
            <v>Paterno Calabro</v>
          </cell>
          <cell r="M105" t="str">
            <v>CS</v>
          </cell>
          <cell r="N105">
            <v>4</v>
          </cell>
          <cell r="O105" t="str">
            <v>L</v>
          </cell>
          <cell r="P105" t="str">
            <v xml:space="preserve">Feriale - Lunedì Martedì Mercoledì Giovedì Venerdì Sabato </v>
          </cell>
          <cell r="Q105">
            <v>303</v>
          </cell>
          <cell r="R105">
            <v>34.170999999999999</v>
          </cell>
        </row>
        <row r="106">
          <cell r="A106">
            <v>1893</v>
          </cell>
          <cell r="B106" t="str">
            <v>140</v>
          </cell>
          <cell r="C106" t="str">
            <v>B</v>
          </cell>
          <cell r="D106" t="str">
            <v>1</v>
          </cell>
          <cell r="E106" t="str">
            <v>1</v>
          </cell>
          <cell r="F106" t="str">
            <v>Via Basso, 22 (Dipignano) -&gt; Via Petrone, 4 (Dipignano) -&gt; Vico Brunetta, 25 (Dipignano) -&gt; Piazza dei Martiri, 1915 (Dipignano) -&gt; Strada Provinciale 79, 38-40 (Dipignano) -&gt; Contrada Piano di Pero, 7 (Dipignano) -&gt; Contrada Piano di Pero, 3 (Dipignano) -&gt; Piazza Pasquale Rossi, 5 (Dipignano) -&gt; Via Pulsano, 10 (Dipignano) -&gt; Via Pulsano, 63 (Dipignano) -&gt; Strada Provinciale 79 (Dipignano) -&gt; Strada Provinciale 79, 25 (Dipignano) -&gt; Via Croci, 23 (Dipignano) -&gt; Piazza San Oliverio, 2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06" t="str">
            <v>Andata</v>
          </cell>
          <cell r="H106" t="str">
            <v>Via Basso, 22</v>
          </cell>
          <cell r="I106" t="str">
            <v>Dipignano</v>
          </cell>
          <cell r="J106" t="str">
            <v>CS</v>
          </cell>
          <cell r="K106" t="str">
            <v>Autostazione Cosenza</v>
          </cell>
          <cell r="L106" t="str">
            <v>Cosenza</v>
          </cell>
          <cell r="M106" t="str">
            <v>CS</v>
          </cell>
          <cell r="N106">
            <v>1</v>
          </cell>
          <cell r="O106" t="str">
            <v>L</v>
          </cell>
          <cell r="P106" t="str">
            <v xml:space="preserve">Feriale - Lunedì Martedì Mercoledì Giovedì Venerdì Sabato </v>
          </cell>
          <cell r="Q106">
            <v>303</v>
          </cell>
          <cell r="R106">
            <v>17.338000000000001</v>
          </cell>
        </row>
        <row r="107">
          <cell r="A107">
            <v>1894</v>
          </cell>
          <cell r="B107" t="str">
            <v>140</v>
          </cell>
          <cell r="C107" t="str">
            <v>B</v>
          </cell>
          <cell r="D107" t="str">
            <v>2</v>
          </cell>
          <cell r="E107" t="str">
            <v>1</v>
          </cell>
          <cell r="F107" t="str">
            <v>Strada Provinciale 79dir (Dipignano) -&gt; Strada Provinciale 79 (Dipignano) -&gt; Via XXIV Maggio, 63 (Dipignano) -&gt; Piazza dei Martiri, 1915 (Dipignano) -&gt; Vico Brunetta, 25 (Dipignano) -&gt; Via Petrone, 4 (Dipignano) -&gt; Via Basso, 22 (Dipignano) -&gt; Strada Provinciale 79, 38-40 (Dipignano) -&gt; Contrada Piano di Pero, 7 (Dipignano) -&gt; Contrada Piano di Pero, 3 (Dipignano) -&gt; Piazza Pasquale Rossi, 5 (Dipignano) -&gt; Via Pulsano, 10 (Dipignano) -&gt; Via Pulsano, 63 (Dipignano) -&gt; Strada Provinciale 79 (Dipignano) -&gt; Strada Provinciale 79, 25 (Dipignano) -&gt; Via Croci, 23 (Dipignano) -&gt; Piazza San Oliverio, 2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07" t="str">
            <v>Andata</v>
          </cell>
          <cell r="H107" t="str">
            <v>Strada Provinciale 79dir</v>
          </cell>
          <cell r="I107" t="str">
            <v>Dipignano</v>
          </cell>
          <cell r="J107" t="str">
            <v>CS</v>
          </cell>
          <cell r="K107" t="str">
            <v>Autostazione Cosenza</v>
          </cell>
          <cell r="L107" t="str">
            <v>Cosenza</v>
          </cell>
          <cell r="M107" t="str">
            <v>CS</v>
          </cell>
          <cell r="N107">
            <v>1</v>
          </cell>
          <cell r="O107" t="str">
            <v>L</v>
          </cell>
          <cell r="P107" t="str">
            <v xml:space="preserve">Feriale - Lunedì Martedì Mercoledì Giovedì Venerdì Sabato </v>
          </cell>
          <cell r="Q107">
            <v>303</v>
          </cell>
          <cell r="R107">
            <v>21.463999999999999</v>
          </cell>
        </row>
        <row r="108">
          <cell r="A108">
            <v>1895</v>
          </cell>
          <cell r="B108" t="str">
            <v>140</v>
          </cell>
          <cell r="C108" t="str">
            <v>B</v>
          </cell>
          <cell r="D108" t="str">
            <v>3</v>
          </cell>
          <cell r="E108" t="str">
            <v>1</v>
          </cell>
          <cell r="F108" t="str">
            <v>Strada Provinciale 79dir (Dipignano) -&gt; Strada Provinciale 79 (Dipignano) -&gt; Via XXIV Maggio, 63 (Dipignano) -&gt; Piazza dei Martiri, 1915 (Dipignano) -&gt; Strada Provinciale 79, 38-40 (Dipignano) -&gt; Contrada Piano di Pero, 7 (Dipignano) -&gt; Contrada Piano di Pero, 3 (Dipignano) -&gt; Piazza Pasquale Rossi, 5 (Dipignano) -&gt; Via Pulsano, 10 (Dipignano) -&gt; Via Pulsano, 63 (Dipignano) -&gt; Strada Provinciale 79 (Dipignano) -&gt; Strada Provinciale 79, 25 (Dipignano) -&gt; Via Croci, 23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08" t="str">
            <v>Andata</v>
          </cell>
          <cell r="H108" t="str">
            <v>Strada Provinciale 79dir</v>
          </cell>
          <cell r="I108" t="str">
            <v>Dipignano</v>
          </cell>
          <cell r="J108" t="str">
            <v>CS</v>
          </cell>
          <cell r="K108" t="str">
            <v>Autostazione Cosenza</v>
          </cell>
          <cell r="L108" t="str">
            <v>Cosenza</v>
          </cell>
          <cell r="M108" t="str">
            <v>CS</v>
          </cell>
          <cell r="N108">
            <v>1</v>
          </cell>
          <cell r="O108" t="str">
            <v>L</v>
          </cell>
          <cell r="P108" t="str">
            <v xml:space="preserve">Feriale - Lunedì Martedì Mercoledì Giovedì Venerdì Sabato </v>
          </cell>
          <cell r="Q108">
            <v>303</v>
          </cell>
          <cell r="R108">
            <v>17.155000000000001</v>
          </cell>
        </row>
        <row r="109">
          <cell r="A109">
            <v>1896</v>
          </cell>
          <cell r="B109" t="str">
            <v>140</v>
          </cell>
          <cell r="C109" t="str">
            <v>B</v>
          </cell>
          <cell r="D109" t="str">
            <v>1</v>
          </cell>
          <cell r="E109" t="str">
            <v>1</v>
          </cell>
          <cell r="F109" t="str">
            <v>Piazza dei Martiri, 1915 (Dipignano) -&gt; Strada Provinciale 79, 38-40 (Dipignano) -&gt; Contrada Piano di Pero, 3 (Dipignano) -&gt; Contrada Piano di Pero, 7 (Dipignano) -&gt; Piazza Pasquale Rossi, 5 (Dipignano) -&gt; Via Pulsano, 10 (Dipignano) -&gt; Via Pulsano, 63 (Dipignano) -&gt; Strada Provinciale 79 (Dipignano) -&gt; Strada Provinciale 79, 25 (Dipignano) -&gt; Via Croci, 23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09" t="str">
            <v>Andata</v>
          </cell>
          <cell r="H109" t="str">
            <v>Piazza dei Martiri, 1915</v>
          </cell>
          <cell r="I109" t="str">
            <v>Dipignano</v>
          </cell>
          <cell r="J109" t="str">
            <v>CS</v>
          </cell>
          <cell r="K109" t="str">
            <v>Autostazione Cosenza</v>
          </cell>
          <cell r="L109" t="str">
            <v>Cosenza</v>
          </cell>
          <cell r="M109" t="str">
            <v>CS</v>
          </cell>
          <cell r="N109">
            <v>1</v>
          </cell>
          <cell r="O109" t="str">
            <v>S</v>
          </cell>
          <cell r="P109" t="str">
            <v xml:space="preserve">Scolastica - Lunedì Martedì Mercoledì Giovedì Venerdì Sabato </v>
          </cell>
          <cell r="Q109">
            <v>200</v>
          </cell>
          <cell r="R109">
            <v>14.750999999999999</v>
          </cell>
        </row>
        <row r="110">
          <cell r="A110">
            <v>1897</v>
          </cell>
          <cell r="B110" t="str">
            <v>140</v>
          </cell>
          <cell r="C110" t="str">
            <v>B</v>
          </cell>
          <cell r="D110" t="str">
            <v>1</v>
          </cell>
          <cell r="E110" t="str">
            <v>1</v>
          </cell>
          <cell r="F110"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Piazza San Oliverio, 2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Vico Brunetta, 25 (Dipignano) -&gt; Via Petrone, 4 (Dipignano) -&gt; Via Basso, 22 (Dipignano) -&gt; Via XXIV Maggio, 63 (Dipignano) -&gt; Strada Provinciale 79 (Dipignano) -&gt; Strada Provinciale 79dir (Dipignano)</v>
          </cell>
          <cell r="G110" t="str">
            <v>Ritorno</v>
          </cell>
          <cell r="H110" t="str">
            <v>Autostazione Cosenza</v>
          </cell>
          <cell r="I110" t="str">
            <v>Cosenza</v>
          </cell>
          <cell r="J110" t="str">
            <v>CS</v>
          </cell>
          <cell r="K110" t="str">
            <v>Strada Provinciale 79dir</v>
          </cell>
          <cell r="L110" t="str">
            <v>Dipignano</v>
          </cell>
          <cell r="M110" t="str">
            <v>CS</v>
          </cell>
          <cell r="N110">
            <v>1</v>
          </cell>
          <cell r="O110" t="str">
            <v>L</v>
          </cell>
          <cell r="P110" t="str">
            <v xml:space="preserve">Feriale - Lunedì Martedì Mercoledì Giovedì Venerdì Sabato </v>
          </cell>
          <cell r="Q110">
            <v>303</v>
          </cell>
          <cell r="R110">
            <v>21.003</v>
          </cell>
        </row>
        <row r="111">
          <cell r="A111">
            <v>1898</v>
          </cell>
          <cell r="B111" t="str">
            <v>140</v>
          </cell>
          <cell r="C111" t="str">
            <v>B</v>
          </cell>
          <cell r="D111" t="str">
            <v>2</v>
          </cell>
          <cell r="E111" t="str">
            <v>1</v>
          </cell>
          <cell r="F111"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Piazza San Oliverio, 2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Vico Brunetta, 25 (Dipignano) -&gt; Via Petrone, 4 (Dipignano) -&gt; Via Basso, 22 (Dipignano) -&gt; Via San Francesco D'Assisi, 40 (Dipignano) -&gt; Via Doviziosi, 64 (Dipignano) -&gt; Via XXIV Maggio, 63 (Dipignano) -&gt; Strada Provinciale 79 (Dipignano) -&gt; Strada Provinciale 79dir (Dipignano)</v>
          </cell>
          <cell r="G111" t="str">
            <v>Ritorno</v>
          </cell>
          <cell r="H111" t="str">
            <v>Autostazione Cosenza</v>
          </cell>
          <cell r="I111" t="str">
            <v>Cosenza</v>
          </cell>
          <cell r="J111" t="str">
            <v>CS</v>
          </cell>
          <cell r="K111" t="str">
            <v>Strada Provinciale 79dir</v>
          </cell>
          <cell r="L111" t="str">
            <v>Dipignano</v>
          </cell>
          <cell r="M111" t="str">
            <v>CS</v>
          </cell>
          <cell r="N111">
            <v>2</v>
          </cell>
          <cell r="O111" t="str">
            <v>L</v>
          </cell>
          <cell r="P111" t="str">
            <v xml:space="preserve">Feriale - Lunedì Martedì Mercoledì Giovedì Venerdì Sabato </v>
          </cell>
          <cell r="Q111">
            <v>303</v>
          </cell>
          <cell r="R111">
            <v>23.048999999999999</v>
          </cell>
        </row>
        <row r="112">
          <cell r="A112">
            <v>1899</v>
          </cell>
          <cell r="B112" t="str">
            <v>140</v>
          </cell>
          <cell r="C112" t="str">
            <v>B</v>
          </cell>
          <cell r="D112" t="str">
            <v>3</v>
          </cell>
          <cell r="E112" t="str">
            <v>1</v>
          </cell>
          <cell r="F112"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Piazza San Oliverio, 2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Via XXIV Maggio, 63 (Dipignano) -&gt; Strada Provinciale 79 (Dipignano) -&gt; Strada Provinciale 79dir (Dipignano)</v>
          </cell>
          <cell r="G112" t="str">
            <v>Ritorno</v>
          </cell>
          <cell r="H112" t="str">
            <v>Autostazione Cosenza</v>
          </cell>
          <cell r="I112" t="str">
            <v>Cosenza</v>
          </cell>
          <cell r="J112" t="str">
            <v>CS</v>
          </cell>
          <cell r="K112" t="str">
            <v>Strada Provinciale 79dir</v>
          </cell>
          <cell r="L112" t="str">
            <v>Dipignano</v>
          </cell>
          <cell r="M112" t="str">
            <v>CS</v>
          </cell>
          <cell r="N112">
            <v>1</v>
          </cell>
          <cell r="O112" t="str">
            <v>L</v>
          </cell>
          <cell r="P112" t="str">
            <v xml:space="preserve">Feriale - Lunedì Martedì Mercoledì Giovedì Venerdì Sabato </v>
          </cell>
          <cell r="Q112">
            <v>303</v>
          </cell>
          <cell r="R112">
            <v>17.498999999999999</v>
          </cell>
        </row>
        <row r="113">
          <cell r="A113">
            <v>1900</v>
          </cell>
          <cell r="B113" t="str">
            <v>140</v>
          </cell>
          <cell r="C113" t="str">
            <v>B</v>
          </cell>
          <cell r="D113" t="str">
            <v>4</v>
          </cell>
          <cell r="E113" t="str">
            <v>1</v>
          </cell>
          <cell r="F113"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Vico Brunetta, 25 (Dipignano) -&gt; Via Petrone, 4 (Dipignano) -&gt; Via Basso, 22 (Dipignano) -&gt; Via XXIV Maggio, 63 (Dipignano) -&gt; Strada Provinciale 79 (Dipignano) -&gt; Strada Provinciale 79dir (Dipignano)</v>
          </cell>
          <cell r="G113" t="str">
            <v>Ritorno</v>
          </cell>
          <cell r="H113" t="str">
            <v>Autostazione Cosenza</v>
          </cell>
          <cell r="I113" t="str">
            <v>Cosenza</v>
          </cell>
          <cell r="J113" t="str">
            <v>CS</v>
          </cell>
          <cell r="K113" t="str">
            <v>Strada Provinciale 79dir</v>
          </cell>
          <cell r="L113" t="str">
            <v>Dipignano</v>
          </cell>
          <cell r="M113" t="str">
            <v>CS</v>
          </cell>
          <cell r="N113">
            <v>1</v>
          </cell>
          <cell r="O113" t="str">
            <v>L</v>
          </cell>
          <cell r="P113" t="str">
            <v xml:space="preserve">Feriale - Lunedì Martedì Mercoledì Giovedì Venerdì Sabato </v>
          </cell>
          <cell r="Q113">
            <v>303</v>
          </cell>
          <cell r="R113">
            <v>20.170000000000002</v>
          </cell>
        </row>
        <row r="114">
          <cell r="A114">
            <v>1902</v>
          </cell>
          <cell r="B114" t="str">
            <v>140</v>
          </cell>
          <cell r="C114" t="str">
            <v>C</v>
          </cell>
          <cell r="D114" t="str">
            <v>1</v>
          </cell>
          <cell r="E114" t="str">
            <v>1</v>
          </cell>
          <cell r="F114" t="str">
            <v>Strada Provinciale 79dir (Dipignano) -&gt; Strada Provinciale 79 (Dipignano) -&gt; Via XXIV Maggio, 63 (Dipignano) -&gt; Piazza dei Martiri, 1915 (Dipignano) -&gt; Via San Francesco D'Assisi, 40 (Dipignano) -&gt; Via Doviziosi, 64 (Dipignano) -&gt; Via Tavola (Dipignano) -&gt; Via del Millenario, 60 (Dipignano) -&gt; Strada Provinciale 79, 38-40 (Dipignano) -&gt; Contrada Piano di Pero, 3 (Dipignano) -&gt; Contrada Piano di Pero, 7 (Dipignano) -&gt; Piazza Pasquale Rossi, 5 (Dipignano) -&gt; Via Pulsano, 10 (Dipignano) -&gt; Via Pulsano, 63 (Dipignano) -&gt; Strada Provinciale 79 (Dipignano) -&gt; Strada Provinciale 79, 25 (Dipignano) -&gt; Via Croci, 23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14" t="str">
            <v>Andata</v>
          </cell>
          <cell r="H114" t="str">
            <v>Strada Provinciale 79dir</v>
          </cell>
          <cell r="I114" t="str">
            <v>Dipignano</v>
          </cell>
          <cell r="J114" t="str">
            <v>CS</v>
          </cell>
          <cell r="K114" t="str">
            <v>Autostazione Cosenza</v>
          </cell>
          <cell r="L114" t="str">
            <v>Cosenza</v>
          </cell>
          <cell r="M114" t="str">
            <v>CS</v>
          </cell>
          <cell r="N114">
            <v>1</v>
          </cell>
          <cell r="O114" t="str">
            <v>L</v>
          </cell>
          <cell r="P114" t="str">
            <v xml:space="preserve">Feriale - Lunedì Martedì Mercoledì Giovedì Venerdì Sabato </v>
          </cell>
          <cell r="Q114">
            <v>303</v>
          </cell>
          <cell r="R114">
            <v>20.001999999999999</v>
          </cell>
        </row>
        <row r="115">
          <cell r="A115">
            <v>1903</v>
          </cell>
          <cell r="B115" t="str">
            <v>140</v>
          </cell>
          <cell r="C115" t="str">
            <v>C</v>
          </cell>
          <cell r="D115" t="str">
            <v>1</v>
          </cell>
          <cell r="E115" t="str">
            <v>1</v>
          </cell>
          <cell r="F115"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Piazza San Oliverio, 2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Via del Millenario, 60 (Dipignano) -&gt; Via Tavola (Dipignano) -&gt; Piazza dei Martiri, 1915 (Dipignano) -&gt; Via San Francesco D'Assisi, 40 (Dipignano) -&gt; Via Doviziosi, 64 (Dipignano)</v>
          </cell>
          <cell r="G115" t="str">
            <v>Ritorno</v>
          </cell>
          <cell r="H115" t="str">
            <v>Autostazione Cosenza</v>
          </cell>
          <cell r="I115" t="str">
            <v>Cosenza</v>
          </cell>
          <cell r="J115" t="str">
            <v>CS</v>
          </cell>
          <cell r="K115" t="str">
            <v>Via Doviziosi, 64</v>
          </cell>
          <cell r="L115" t="str">
            <v>Dipignano</v>
          </cell>
          <cell r="M115" t="str">
            <v>CS</v>
          </cell>
          <cell r="N115">
            <v>1</v>
          </cell>
          <cell r="O115" t="str">
            <v>S</v>
          </cell>
          <cell r="P115" t="str">
            <v xml:space="preserve">Scolastica - Lunedì Martedì Mercoledì Giovedì Venerdì Sabato </v>
          </cell>
          <cell r="Q115">
            <v>200</v>
          </cell>
          <cell r="R115">
            <v>17.28</v>
          </cell>
        </row>
        <row r="116">
          <cell r="A116">
            <v>1904</v>
          </cell>
          <cell r="B116" t="str">
            <v>140</v>
          </cell>
          <cell r="C116" t="str">
            <v>C</v>
          </cell>
          <cell r="D116" t="str">
            <v>1</v>
          </cell>
          <cell r="E116" t="str">
            <v>1</v>
          </cell>
          <cell r="F116"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Piazza San Oliverio, 2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Via San Francesco D'Assisi, 40 (Dipignano) -&gt; Via Doviziosi, 64 (Dipignano)</v>
          </cell>
          <cell r="G116" t="str">
            <v>Ritorno</v>
          </cell>
          <cell r="H116" t="str">
            <v>Autostazione Cosenza</v>
          </cell>
          <cell r="I116" t="str">
            <v>Cosenza</v>
          </cell>
          <cell r="J116" t="str">
            <v>CS</v>
          </cell>
          <cell r="K116" t="str">
            <v>Via Doviziosi, 64</v>
          </cell>
          <cell r="L116" t="str">
            <v>Dipignano</v>
          </cell>
          <cell r="M116" t="str">
            <v>CS</v>
          </cell>
          <cell r="N116">
            <v>1</v>
          </cell>
          <cell r="O116" t="str">
            <v>L</v>
          </cell>
          <cell r="P116" t="str">
            <v xml:space="preserve">Feriale - Lunedì Martedì Mercoledì Giovedì Venerdì Sabato </v>
          </cell>
          <cell r="Q116">
            <v>303</v>
          </cell>
          <cell r="R116">
            <v>16.024999999999999</v>
          </cell>
        </row>
        <row r="117">
          <cell r="A117">
            <v>1905</v>
          </cell>
          <cell r="B117" t="str">
            <v>140</v>
          </cell>
          <cell r="C117" t="str">
            <v>D</v>
          </cell>
          <cell r="D117" t="str">
            <v>1</v>
          </cell>
          <cell r="E117" t="str">
            <v>1</v>
          </cell>
          <cell r="F117" t="str">
            <v>Strada Provinciale 79dir (Dipignano) -&gt; Strada Provinciale 79 (Dipignano) -&gt; Via XXIV Maggio, 63 (Dipignano) -&gt; Piazza dei Martiri, 1915 (Dipignano) -&gt; Vico Brunetta, 25 (Dipignano) -&gt; Via Petrone, 4 (Dipignano) -&gt; Via Basso, 22 (Dipignano) -&gt; Via San Francesco D'Assisi, 40 (Dipignano) -&gt; Via Doviziosi, 64 (Dipignano) -&gt; Via Tavola (Dipignano) -&gt; Via del Millenario, 60 (Dipignano) -&gt; Strada Provinciale 79, 38-40 (Dipignano) -&gt; Contrada Piano di Pero, 3 (Dipignano) -&gt; Contrada Piano di Pero, 7 (Dipignano) -&gt; Piazza Pasquale Rossi, 5 (Dipignano) -&gt; Via Pulsano, 10 (Dipignano) -&gt; Via Pulsano, 63 (Dipignano) -&gt; Strada Provinciale 79 (Dipignano) -&gt; Strada Provinciale 79, 25 (Dipignano) -&gt; Via Croci, 23 (Dipignano) -&gt; Piazza San Oliverio, 2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17" t="str">
            <v>Andata</v>
          </cell>
          <cell r="H117" t="str">
            <v>Strada Provinciale 79dir</v>
          </cell>
          <cell r="I117" t="str">
            <v>Dipignano</v>
          </cell>
          <cell r="J117" t="str">
            <v>CS</v>
          </cell>
          <cell r="K117" t="str">
            <v>Autostazione Cosenza</v>
          </cell>
          <cell r="L117" t="str">
            <v>Cosenza</v>
          </cell>
          <cell r="M117" t="str">
            <v>CS</v>
          </cell>
          <cell r="N117">
            <v>1</v>
          </cell>
          <cell r="O117" t="str">
            <v>L</v>
          </cell>
          <cell r="P117" t="str">
            <v xml:space="preserve">Feriale - Lunedì Martedì Mercoledì Giovedì Venerdì Sabato </v>
          </cell>
          <cell r="Q117">
            <v>303</v>
          </cell>
          <cell r="R117">
            <v>24.466999999999999</v>
          </cell>
        </row>
        <row r="118">
          <cell r="A118">
            <v>1906</v>
          </cell>
          <cell r="B118" t="str">
            <v>140</v>
          </cell>
          <cell r="C118" t="str">
            <v>E</v>
          </cell>
          <cell r="D118" t="str">
            <v>1</v>
          </cell>
          <cell r="E118" t="str">
            <v>1</v>
          </cell>
          <cell r="F118" t="str">
            <v>Via Doviziosi, 64 (Dipignano) -&gt; Via San Francesco D'Assisi, 40 (Dipignano) -&gt; Piazza dei Martiri, 1915 (Dipignano) -&gt; Strada Provinciale 79, 38-40 (Dipignano) -&gt; Contrada Piano di Pero, 3 (Dipignano) -&gt; Contrada Piano di Pero, 7 (Dipignano) -&gt; Piazza Pasquale Rossi, 5 (Dipignano) -&gt; Via Pulsano, 10 (Dipignano) -&gt; Via Pulsano, 63 (Dipignano) -&gt; Strada Provinciale 79 (Dipignano) -&gt; Strada Provinciale 79, 25 (Dipignano) -&gt; Via Croci, 23 (Dipignano) -&gt; Piazza San Oliverio, 2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18" t="str">
            <v>Andata</v>
          </cell>
          <cell r="H118" t="str">
            <v>Via Doviziosi, 64</v>
          </cell>
          <cell r="I118" t="str">
            <v>Dipignano</v>
          </cell>
          <cell r="J118" t="str">
            <v>CS</v>
          </cell>
          <cell r="K118" t="str">
            <v>Autostazione Cosenza</v>
          </cell>
          <cell r="L118" t="str">
            <v>Cosenza</v>
          </cell>
          <cell r="M118" t="str">
            <v>CS</v>
          </cell>
          <cell r="N118">
            <v>1</v>
          </cell>
          <cell r="O118" t="str">
            <v>L</v>
          </cell>
          <cell r="P118" t="str">
            <v xml:space="preserve">Feriale - Lunedì Martedì Mercoledì Giovedì Venerdì Sabato </v>
          </cell>
          <cell r="Q118">
            <v>303</v>
          </cell>
          <cell r="R118">
            <v>16.521999999999998</v>
          </cell>
        </row>
        <row r="119">
          <cell r="A119">
            <v>1907</v>
          </cell>
          <cell r="B119" t="str">
            <v>141</v>
          </cell>
          <cell r="C119" t="str">
            <v>A</v>
          </cell>
          <cell r="D119" t="str">
            <v>2</v>
          </cell>
          <cell r="E119" t="str">
            <v>1</v>
          </cell>
          <cell r="F119" t="str">
            <v>Località  Angilla, 33 (Cetraro) -&gt; Contrada Lecara, 30 (Cetraro) -&gt; Contrada San Ianni, 16 (Cetraro) -&gt; Località  Sinni, 105 (Cetraro) -&gt; Contrada Manche (Cetraro) -&gt; Corso San Benedetto (Cetraro)</v>
          </cell>
          <cell r="G119" t="str">
            <v>Andata</v>
          </cell>
          <cell r="H119" t="str">
            <v>Località  Angilla, 33</v>
          </cell>
          <cell r="I119" t="str">
            <v>Cetraro</v>
          </cell>
          <cell r="J119" t="str">
            <v>CS</v>
          </cell>
          <cell r="K119" t="str">
            <v>Corso San Benedetto</v>
          </cell>
          <cell r="L119" t="str">
            <v>Cetraro</v>
          </cell>
          <cell r="M119" t="str">
            <v>CS</v>
          </cell>
          <cell r="N119">
            <v>1</v>
          </cell>
          <cell r="O119" t="str">
            <v>Z81</v>
          </cell>
          <cell r="P119" t="str">
            <v xml:space="preserve">Feriale Non Scolastico - Lunedì Martedì Mercoledì Giovedì Venerdì Sabato </v>
          </cell>
          <cell r="Q119">
            <v>103</v>
          </cell>
          <cell r="R119">
            <v>9.0180000000000007</v>
          </cell>
        </row>
        <row r="120">
          <cell r="A120">
            <v>1908</v>
          </cell>
          <cell r="B120" t="str">
            <v>141</v>
          </cell>
          <cell r="C120" t="str">
            <v>A</v>
          </cell>
          <cell r="D120" t="str">
            <v>1</v>
          </cell>
          <cell r="E120" t="str">
            <v>1</v>
          </cell>
          <cell r="F120" t="str">
            <v>Via Panoramica, 79 (Diamante) -&gt; Via Antonello da Messina, 16 (Diamante) -&gt; Via Giustino Fortunato, 220 (Belvedere Marittimo) -&gt; Via Giustino Fortunato, 44 (Belvedere Marittimo) -&gt; Strada Statale 18 Tirrena Inferiore (Belvedere Marittimo) -&gt; Strada Statale 18 Tirrena Inferiore, 55 (Sangineto)</v>
          </cell>
          <cell r="G120" t="str">
            <v>Ritorno</v>
          </cell>
          <cell r="H120" t="str">
            <v>Via Panoramica, 79</v>
          </cell>
          <cell r="I120" t="str">
            <v>Diamante</v>
          </cell>
          <cell r="J120" t="str">
            <v>CS</v>
          </cell>
          <cell r="K120" t="str">
            <v>Strada Statale 18 Tirrena Inferiore, 55</v>
          </cell>
          <cell r="L120" t="str">
            <v>Sangineto</v>
          </cell>
          <cell r="M120" t="str">
            <v>CS</v>
          </cell>
          <cell r="N120">
            <v>1</v>
          </cell>
          <cell r="O120" t="str">
            <v>S</v>
          </cell>
          <cell r="P120" t="str">
            <v xml:space="preserve">Scolastica - Lunedì Martedì Mercoledì Giovedì Venerdì Sabato </v>
          </cell>
          <cell r="Q120">
            <v>200</v>
          </cell>
          <cell r="R120">
            <v>13.394</v>
          </cell>
        </row>
        <row r="121">
          <cell r="A121">
            <v>1909</v>
          </cell>
          <cell r="B121" t="str">
            <v>141</v>
          </cell>
          <cell r="C121" t="str">
            <v>A</v>
          </cell>
          <cell r="D121" t="str">
            <v>2</v>
          </cell>
          <cell r="E121" t="str">
            <v>1</v>
          </cell>
          <cell r="F121" t="str">
            <v>Via Panoramica, 79 (Diamante) -&gt; Via Antonello da Messina, 16 (Diamante) -&gt; Via Giustino Fortunato, 220 (Belvedere Marittimo) -&gt; Via Giustino Fortunato, 44 (Belvedere Marittimo) -&gt; Strada Statale 18 Tirrena Inferiore (Belvedere Marittimo) -&gt; Strada Statale 18 Tirrena Inferiore, 55 (Sangineto) -&gt; Strada Statale 18 Tirrena Inferiore, 79 (Bonifati) -&gt; Strada Statale 18 Tirrena Inferiore, 79 (Bonifati) -&gt; Strada Statale 18 Tirrena Inferiore (Cetraro) -&gt; Strada Statale 18 Tirrena Inferiore (Cetraro) -&gt; Strada Statale 18 Tirrena Inferiore, 25 (Cetraro)</v>
          </cell>
          <cell r="G121" t="str">
            <v>Ritorno</v>
          </cell>
          <cell r="H121" t="str">
            <v>Via Panoramica, 79</v>
          </cell>
          <cell r="I121" t="str">
            <v>Diamante</v>
          </cell>
          <cell r="J121" t="str">
            <v>CS</v>
          </cell>
          <cell r="K121" t="str">
            <v>Strada Statale 18 Tirrena Inferiore, 25</v>
          </cell>
          <cell r="L121" t="str">
            <v>Cetraro</v>
          </cell>
          <cell r="M121" t="str">
            <v>CS</v>
          </cell>
          <cell r="N121">
            <v>1</v>
          </cell>
          <cell r="O121" t="str">
            <v>S</v>
          </cell>
          <cell r="P121" t="str">
            <v xml:space="preserve">Scolastica - Lunedì Martedì Mercoledì Giovedì Venerdì Sabato </v>
          </cell>
          <cell r="Q121">
            <v>200</v>
          </cell>
          <cell r="R121">
            <v>25.021999999999998</v>
          </cell>
        </row>
        <row r="122">
          <cell r="A122">
            <v>1910</v>
          </cell>
          <cell r="B122" t="str">
            <v>141</v>
          </cell>
          <cell r="C122" t="str">
            <v>B</v>
          </cell>
          <cell r="D122" t="str">
            <v>1</v>
          </cell>
          <cell r="E122" t="str">
            <v>1</v>
          </cell>
          <cell r="F122" t="str">
            <v>Corso San Benedetto (Cetraro) -&gt; Località  Castelluzzo (Cetraro) -&gt; Strada Provinciale 270, 5 (Cetraro) -&gt; Via Donato Faini, 52 (Cetraro) -&gt; Via Stazione, 8 (Cetraro) -&gt; Traversa IV Veneto, 7 (Cetraro) -&gt; Via Lungo Aron, 1 (Cetraro) -&gt; Strada Statale 18 Tirrena Inferiore (Cetraro) -&gt; Strada Statale 18 Tirrena Inferiore (Cetraro) -&gt; Strada Statale 18 Tirrena Inferiore, 34 (Bonifati) -&gt; Strada Statale 18 Tirrena Inferiore, 26 (Bonifati) -&gt; Strada Statale 18 Tirrena Inferiore, 79 (Bonifati)</v>
          </cell>
          <cell r="G122" t="str">
            <v>Andata</v>
          </cell>
          <cell r="H122" t="str">
            <v>Corso San Benedetto</v>
          </cell>
          <cell r="I122" t="str">
            <v>Cetraro</v>
          </cell>
          <cell r="J122" t="str">
            <v>CS</v>
          </cell>
          <cell r="K122" t="str">
            <v>Strada Statale 18 Tirrena Inferiore, 79</v>
          </cell>
          <cell r="L122" t="str">
            <v>Bonifati</v>
          </cell>
          <cell r="M122" t="str">
            <v>CS</v>
          </cell>
          <cell r="N122">
            <v>1</v>
          </cell>
          <cell r="O122" t="str">
            <v>S</v>
          </cell>
          <cell r="P122" t="str">
            <v xml:space="preserve">Scolastica - Lunedì Martedì Mercoledì Giovedì Venerdì Sabato </v>
          </cell>
          <cell r="Q122">
            <v>200</v>
          </cell>
          <cell r="R122">
            <v>14.999000000000001</v>
          </cell>
        </row>
        <row r="123">
          <cell r="A123">
            <v>1911</v>
          </cell>
          <cell r="B123" t="str">
            <v>141</v>
          </cell>
          <cell r="C123" t="str">
            <v>B</v>
          </cell>
          <cell r="D123" t="str">
            <v>1</v>
          </cell>
          <cell r="E123" t="str">
            <v>1</v>
          </cell>
          <cell r="F123" t="str">
            <v>Piazza Amellino, 14 (Belvedere Marittimo) -&gt; Via degli Aragonesi, 5 (Belvedere Marittimo) -&gt; Via degli Aragonesi, 63 (Belvedere Marittimo) -&gt; Strada Statale 18 Tirrena Inferiore (Belvedere Marittimo)</v>
          </cell>
          <cell r="G123" t="str">
            <v>Ritorno</v>
          </cell>
          <cell r="H123" t="str">
            <v>Piazza Amellino, 14</v>
          </cell>
          <cell r="I123" t="str">
            <v>Belvedere Marittimo</v>
          </cell>
          <cell r="J123" t="str">
            <v>CS</v>
          </cell>
          <cell r="K123" t="str">
            <v>Strada Statale 18 Tirrena Inferiore</v>
          </cell>
          <cell r="L123" t="str">
            <v>Belvedere Marittimo</v>
          </cell>
          <cell r="M123" t="str">
            <v>CS</v>
          </cell>
          <cell r="N123">
            <v>1</v>
          </cell>
          <cell r="O123" t="str">
            <v>S</v>
          </cell>
          <cell r="P123" t="str">
            <v xml:space="preserve">Scolastica - Lunedì Martedì Mercoledì Giovedì Venerdì Sabato </v>
          </cell>
          <cell r="Q123">
            <v>200</v>
          </cell>
          <cell r="R123">
            <v>4.2960000000000003</v>
          </cell>
        </row>
        <row r="124">
          <cell r="A124">
            <v>1912</v>
          </cell>
          <cell r="B124" t="str">
            <v>141</v>
          </cell>
          <cell r="C124" t="str">
            <v>C</v>
          </cell>
          <cell r="D124" t="str">
            <v>1</v>
          </cell>
          <cell r="E124" t="str">
            <v>1</v>
          </cell>
          <cell r="F124" t="str">
            <v>Strada Statale 18 Tirrena Inferiore, 79 (Bonifati) -&gt; Strada Statale 18 Tirrena Inferiore, 55 (Sangineto) -&gt; Strada Statale 18 Tirrena Inferiore (Belvedere Marittimo) -&gt; Strada Statale 18 Tirrena Inferiore (Belvedere Marittimo) -&gt; Strada Statale 18 Tirrena Inferiore (Diamante) -&gt; Via Panoramica, 79 (Diamante)</v>
          </cell>
          <cell r="G124" t="str">
            <v>Andata</v>
          </cell>
          <cell r="H124" t="str">
            <v>Strada Statale 18 Tirrena Inferiore, 79</v>
          </cell>
          <cell r="I124" t="str">
            <v>Bonifati</v>
          </cell>
          <cell r="J124" t="str">
            <v>CS</v>
          </cell>
          <cell r="K124" t="str">
            <v>Via Panoramica, 79</v>
          </cell>
          <cell r="L124" t="str">
            <v>Diamante</v>
          </cell>
          <cell r="M124" t="str">
            <v>CS</v>
          </cell>
          <cell r="N124">
            <v>1</v>
          </cell>
          <cell r="O124" t="str">
            <v>S</v>
          </cell>
          <cell r="P124" t="str">
            <v xml:space="preserve">Scolastica - Lunedì Martedì Mercoledì Giovedì Venerdì Sabato </v>
          </cell>
          <cell r="Q124">
            <v>200</v>
          </cell>
          <cell r="R124">
            <v>14.95</v>
          </cell>
        </row>
        <row r="125">
          <cell r="A125">
            <v>1913</v>
          </cell>
          <cell r="B125" t="str">
            <v>141</v>
          </cell>
          <cell r="C125" t="str">
            <v>C</v>
          </cell>
          <cell r="D125" t="str">
            <v>1</v>
          </cell>
          <cell r="E125" t="str">
            <v>1</v>
          </cell>
          <cell r="F125" t="str">
            <v>Strada Statale 18 Tirrena Inferiore (Belvedere Marittimo) -&gt; Strada Statale 18 Tirrena Inferiore, 55 (Sangineto) -&gt; Strada Statale 18 Tirrena Inferiore, 79 (Bonifati) -&gt; Strada Statale 18 Tirrena Inferiore, 79 (Bonifati) -&gt; Strada Statale 18 Tirrena Inferiore (Cetraro) -&gt; Strada Statale 18 Tirrena Inferiore (Cetraro) -&gt; Strada Statale 18 Tirrena Inferiore, 25 (Cetraro) -&gt; Strada Statale 18 Tirrena Inferiore, 190 (Cetraro)</v>
          </cell>
          <cell r="G125" t="str">
            <v>Ritorno</v>
          </cell>
          <cell r="H125" t="str">
            <v>Strada Statale 18 Tirrena Inferiore</v>
          </cell>
          <cell r="I125" t="str">
            <v>Belvedere Marittimo</v>
          </cell>
          <cell r="J125" t="str">
            <v>CS</v>
          </cell>
          <cell r="K125" t="str">
            <v>Strada Statale 18 Tirrena Inferiore, 190</v>
          </cell>
          <cell r="L125" t="str">
            <v>Cetraro</v>
          </cell>
          <cell r="M125" t="str">
            <v>CS</v>
          </cell>
          <cell r="N125">
            <v>1</v>
          </cell>
          <cell r="O125" t="str">
            <v>S</v>
          </cell>
          <cell r="P125" t="str">
            <v xml:space="preserve">Scolastica - Lunedì Martedì Mercoledì Giovedì Venerdì Sabato </v>
          </cell>
          <cell r="Q125">
            <v>200</v>
          </cell>
          <cell r="R125">
            <v>13.784000000000001</v>
          </cell>
        </row>
        <row r="126">
          <cell r="A126">
            <v>1914</v>
          </cell>
          <cell r="B126" t="str">
            <v>141</v>
          </cell>
          <cell r="C126" t="str">
            <v>D</v>
          </cell>
          <cell r="D126" t="str">
            <v>1</v>
          </cell>
          <cell r="E126" t="str">
            <v>1</v>
          </cell>
          <cell r="F126" t="str">
            <v>Strada Statale 18 Tirrena Inferiore, 190 (Cetraro) -&gt; Strada Statale 18 Tirrena Inferiore, 25 (Cetraro) -&gt; Strada Statale 18 Tirrena Inferiore (Cetraro) -&gt; Strada Statale 18 Tirrena Inferiore (Cetraro) -&gt; Strada Statale 18 Tirrena Inferiore, 34 (Bonifati) -&gt; Strada Statale 18 Tirrena Inferiore, 26 (Bonifati) -&gt; Strada Statale 18 Tirrena Inferiore, 79 (Bonifati) -&gt; Strada Statale 18 Tirrena Inferiore, 55 (Sangineto) -&gt; Strada Statale 18 Tirrena Inferiore (Belvedere Marittimo) -&gt; Via degli Aragonesi, 63 (Belvedere Marittimo) -&gt; Via degli Aragonesi, 5 (Belvedere Marittimo) -&gt; Piazza Amellino, 14 (Belvedere Marittimo)</v>
          </cell>
          <cell r="G126" t="str">
            <v>Andata</v>
          </cell>
          <cell r="H126" t="str">
            <v>Strada Statale 18 Tirrena Inferiore, 190</v>
          </cell>
          <cell r="I126" t="str">
            <v>Cetraro</v>
          </cell>
          <cell r="J126" t="str">
            <v>CS</v>
          </cell>
          <cell r="K126" t="str">
            <v>Piazza Amellino, 14</v>
          </cell>
          <cell r="L126" t="str">
            <v>Belvedere Marittimo</v>
          </cell>
          <cell r="M126" t="str">
            <v>CS</v>
          </cell>
          <cell r="N126">
            <v>1</v>
          </cell>
          <cell r="O126" t="str">
            <v>S</v>
          </cell>
          <cell r="P126" t="str">
            <v xml:space="preserve">Scolastica - Lunedì Martedì Mercoledì Giovedì Venerdì Sabato </v>
          </cell>
          <cell r="Q126">
            <v>200</v>
          </cell>
          <cell r="R126">
            <v>17.841999999999999</v>
          </cell>
        </row>
        <row r="127">
          <cell r="A127">
            <v>1915</v>
          </cell>
          <cell r="B127" t="str">
            <v>142</v>
          </cell>
          <cell r="C127" t="str">
            <v>A</v>
          </cell>
          <cell r="D127" t="str">
            <v>1</v>
          </cell>
          <cell r="E127" t="str">
            <v>1</v>
          </cell>
          <cell r="F127" t="str">
            <v>Contrada San Filippo, 107 (Cetraro) -&gt; Contrada San Filippo, 6 (Cetraro) -&gt; Strada Provinciale 270, 3 (Cetraro) -&gt; Strada Provinciale 270, 39-40 (Cetraro) -&gt; Strada Provinciale 270, 38 (Cetraro) -&gt; Località  Castelluzzo (Cetraro) -&gt; Corso San Benedetto (Cetraro) -&gt; Piazza del Popolo, 15 (Cetraro) -&gt; Strada Provinciale 270, 5 (Cetraro) -&gt; Strada Statale 18 Tirrena Inferiore, 190 (Cetraro) -&gt; Via Stazione, 8 (Cetraro) -&gt; Traversa IV Veneto, 7 (Cetraro) -&gt; Via Lungo Aron, 1 (Cetraro) -&gt; Strada Statale 18 Tirrena Inferiore (Cetraro) -&gt; Contrada Testa, 1 (Cetraro)</v>
          </cell>
          <cell r="G127" t="str">
            <v>Andata</v>
          </cell>
          <cell r="H127" t="str">
            <v>Contrada San Filippo, 107</v>
          </cell>
          <cell r="I127" t="str">
            <v>Cetraro</v>
          </cell>
          <cell r="J127" t="str">
            <v>CS</v>
          </cell>
          <cell r="K127" t="str">
            <v>Contrada Testa, 1</v>
          </cell>
          <cell r="L127" t="str">
            <v>Cetraro</v>
          </cell>
          <cell r="M127" t="str">
            <v>CS</v>
          </cell>
          <cell r="N127">
            <v>3</v>
          </cell>
          <cell r="O127" t="str">
            <v>L</v>
          </cell>
          <cell r="P127" t="str">
            <v xml:space="preserve">Feriale - Lunedì Martedì Mercoledì Giovedì Venerdì Sabato </v>
          </cell>
          <cell r="Q127">
            <v>303</v>
          </cell>
          <cell r="R127">
            <v>14.922000000000001</v>
          </cell>
        </row>
        <row r="128">
          <cell r="A128">
            <v>1916</v>
          </cell>
          <cell r="B128" t="str">
            <v>142</v>
          </cell>
          <cell r="C128" t="str">
            <v>A</v>
          </cell>
          <cell r="D128" t="str">
            <v>2</v>
          </cell>
          <cell r="E128" t="str">
            <v>1</v>
          </cell>
          <cell r="F128" t="str">
            <v>Strada Statale 18 Tirrena Inferiore, 25 (Cetraro) -&gt; Via Lungo Aron, 1 (Cetraro) -&gt; Strada Statale 18 Tirrena Inferiore, 190 (Cetraro) -&gt; Via Stazione, 8 (Cetraro) -&gt; Traversa IV Veneto, 7 (Cetraro) -&gt; Strada Statale 18 Tirrena Inferiore (Cetraro) -&gt; Contrada Testa, 1 (Cetraro)</v>
          </cell>
          <cell r="G128" t="str">
            <v>Andata</v>
          </cell>
          <cell r="H128" t="str">
            <v>Strada Statale 18 Tirrena Inferiore, 25</v>
          </cell>
          <cell r="I128" t="str">
            <v>Cetraro</v>
          </cell>
          <cell r="J128" t="str">
            <v>CS</v>
          </cell>
          <cell r="K128" t="str">
            <v>Contrada Testa, 1</v>
          </cell>
          <cell r="L128" t="str">
            <v>Cetraro</v>
          </cell>
          <cell r="M128" t="str">
            <v>CS</v>
          </cell>
          <cell r="N128">
            <v>1</v>
          </cell>
          <cell r="O128" t="str">
            <v>L</v>
          </cell>
          <cell r="P128" t="str">
            <v xml:space="preserve">Feriale - Lunedì Martedì Mercoledì Giovedì Venerdì Sabato </v>
          </cell>
          <cell r="Q128">
            <v>303</v>
          </cell>
          <cell r="R128">
            <v>7.3179999999999996</v>
          </cell>
        </row>
        <row r="129">
          <cell r="A129">
            <v>1917</v>
          </cell>
          <cell r="B129" t="str">
            <v>142</v>
          </cell>
          <cell r="C129" t="str">
            <v>A</v>
          </cell>
          <cell r="D129" t="str">
            <v>1</v>
          </cell>
          <cell r="E129" t="str">
            <v>1</v>
          </cell>
          <cell r="F129" t="str">
            <v>Corso San Benedetto (Cetraro) -&gt; Località  Castelluzzo (Cetraro) -&gt; Strada Provinciale 270, 5 (Cetraro) -&gt; Strada Statale 18 Tirrena Inferiore, 190 (Cetraro) -&gt; Via Lungo Aron, 1 (Cetraro) -&gt; Strada Statale 18 Tirrena Inferiore, 25 (Cetraro)</v>
          </cell>
          <cell r="G129" t="str">
            <v>Andata</v>
          </cell>
          <cell r="H129" t="str">
            <v>Corso San Benedetto</v>
          </cell>
          <cell r="I129" t="str">
            <v>Cetraro</v>
          </cell>
          <cell r="J129" t="str">
            <v>CS</v>
          </cell>
          <cell r="K129" t="str">
            <v>Strada Statale 18 Tirrena Inferiore, 25</v>
          </cell>
          <cell r="L129" t="str">
            <v>Cetraro</v>
          </cell>
          <cell r="M129" t="str">
            <v>CS</v>
          </cell>
          <cell r="N129">
            <v>1</v>
          </cell>
          <cell r="O129" t="str">
            <v>S</v>
          </cell>
          <cell r="P129" t="str">
            <v xml:space="preserve">Scolastica - Lunedì Martedì Mercoledì Giovedì Venerdì Sabato </v>
          </cell>
          <cell r="Q129">
            <v>200</v>
          </cell>
          <cell r="R129">
            <v>7.5940000000000003</v>
          </cell>
        </row>
        <row r="130">
          <cell r="A130">
            <v>1918</v>
          </cell>
          <cell r="B130" t="str">
            <v>142</v>
          </cell>
          <cell r="C130" t="str">
            <v>A</v>
          </cell>
          <cell r="D130" t="str">
            <v>1</v>
          </cell>
          <cell r="E130" t="str">
            <v>1</v>
          </cell>
          <cell r="F130" t="str">
            <v>Contrada Testa, 1 (Cetraro) -&gt; Strada Statale 18 Tirrena Inferiore, 25 (Cetraro) -&gt; Strada Statale 18 Tirrena Inferiore, 190 (Cetraro) -&gt; Via Stazione, 8 (Cetraro) -&gt; Traversa IV Veneto, 7 (Cetraro) -&gt; Via Lungo Aron, 1 (Cetraro) -&gt; Piazza del Popolo, 15 (Cetraro) -&gt; Corso San Benedetto (Cetraro) -&gt; Località  Castelluzzo (Cetraro) -&gt; Strada Provinciale 270, 38 (Cetraro) -&gt; Strada Provinciale 270, 39-40 (Cetraro) -&gt; Strada Provinciale 270, 3 (Cetraro) -&gt; Contrada San Filippo, 6 (Cetraro) -&gt; Contrada San Filippo, 107 (Cetraro)</v>
          </cell>
          <cell r="G130" t="str">
            <v>Ritorno</v>
          </cell>
          <cell r="H130" t="str">
            <v>Contrada Testa, 1</v>
          </cell>
          <cell r="I130" t="str">
            <v>Cetraro</v>
          </cell>
          <cell r="J130" t="str">
            <v>CS</v>
          </cell>
          <cell r="K130" t="str">
            <v>Contrada San Filippo, 107</v>
          </cell>
          <cell r="L130" t="str">
            <v>Cetraro</v>
          </cell>
          <cell r="M130" t="str">
            <v>CS</v>
          </cell>
          <cell r="N130">
            <v>2</v>
          </cell>
          <cell r="O130" t="str">
            <v>L</v>
          </cell>
          <cell r="P130" t="str">
            <v xml:space="preserve">Feriale - Lunedì Martedì Mercoledì Giovedì Venerdì Sabato </v>
          </cell>
          <cell r="Q130">
            <v>303</v>
          </cell>
          <cell r="R130">
            <v>14.831</v>
          </cell>
        </row>
        <row r="131">
          <cell r="A131">
            <v>1919</v>
          </cell>
          <cell r="B131" t="str">
            <v>142</v>
          </cell>
          <cell r="C131" t="str">
            <v>A</v>
          </cell>
          <cell r="D131" t="str">
            <v>2</v>
          </cell>
          <cell r="E131" t="str">
            <v>1</v>
          </cell>
          <cell r="F131" t="str">
            <v>Corso San Benedetto (Cetraro) -&gt; Località  Castelluzzo (Cetraro) -&gt; Strada Provinciale 270, 38 (Cetraro) -&gt; Strada Provinciale 270, 39-40 (Cetraro) -&gt; Strada Provinciale 270, 3 (Cetraro) -&gt; Contrada San Filippo, 6 (Cetraro) -&gt; Contrada San Filippo, 107 (Cetraro)</v>
          </cell>
          <cell r="G131" t="str">
            <v>Ritorno</v>
          </cell>
          <cell r="H131" t="str">
            <v>Corso San Benedetto</v>
          </cell>
          <cell r="I131" t="str">
            <v>Cetraro</v>
          </cell>
          <cell r="J131" t="str">
            <v>CS</v>
          </cell>
          <cell r="K131" t="str">
            <v>Contrada San Filippo, 107</v>
          </cell>
          <cell r="L131" t="str">
            <v>Cetraro</v>
          </cell>
          <cell r="M131" t="str">
            <v>CS</v>
          </cell>
          <cell r="N131">
            <v>2</v>
          </cell>
          <cell r="O131" t="str">
            <v>L</v>
          </cell>
          <cell r="P131" t="str">
            <v xml:space="preserve">Feriale - Lunedì Martedì Mercoledì Giovedì Venerdì Sabato </v>
          </cell>
          <cell r="Q131">
            <v>303</v>
          </cell>
          <cell r="R131">
            <v>4.43</v>
          </cell>
        </row>
        <row r="132">
          <cell r="A132">
            <v>1920</v>
          </cell>
          <cell r="B132" t="str">
            <v>142</v>
          </cell>
          <cell r="C132" t="str">
            <v>A</v>
          </cell>
          <cell r="D132" t="str">
            <v>3</v>
          </cell>
          <cell r="E132" t="str">
            <v>1</v>
          </cell>
          <cell r="F132" t="str">
            <v>Contrada Testa, 1 (Cetraro) -&gt; Strada Statale 18 Tirrena Inferiore, 25 (Cetraro) -&gt; Strada Statale 18 Tirrena Inferiore, 190 (Cetraro) -&gt; Via Stazione, 8 (Cetraro) -&gt; Traversa IV Veneto, 7 (Cetraro) -&gt; Via Lungo Aron, 1 (Cetraro) -&gt; Piazza del Popolo, 15 (Cetraro) -&gt; Corso San Benedetto (Cetraro)</v>
          </cell>
          <cell r="G132" t="str">
            <v>Ritorno</v>
          </cell>
          <cell r="H132" t="str">
            <v>Contrada Testa, 1</v>
          </cell>
          <cell r="I132" t="str">
            <v>Cetraro</v>
          </cell>
          <cell r="J132" t="str">
            <v>CS</v>
          </cell>
          <cell r="K132" t="str">
            <v>Corso San Benedetto</v>
          </cell>
          <cell r="L132" t="str">
            <v>Cetraro</v>
          </cell>
          <cell r="M132" t="str">
            <v>CS</v>
          </cell>
          <cell r="N132">
            <v>1</v>
          </cell>
          <cell r="O132" t="str">
            <v>L</v>
          </cell>
          <cell r="P132" t="str">
            <v xml:space="preserve">Feriale - Lunedì Martedì Mercoledì Giovedì Venerdì Sabato </v>
          </cell>
          <cell r="Q132">
            <v>303</v>
          </cell>
          <cell r="R132">
            <v>10.381</v>
          </cell>
        </row>
        <row r="133">
          <cell r="A133">
            <v>1921</v>
          </cell>
          <cell r="B133" t="str">
            <v>142</v>
          </cell>
          <cell r="C133" t="str">
            <v>B</v>
          </cell>
          <cell r="D133" t="str">
            <v>1</v>
          </cell>
          <cell r="E133" t="str">
            <v>1</v>
          </cell>
          <cell r="F133" t="str">
            <v>Contrada San Filippo, 107 (Cetraro) -&gt; Contrada San Filippo, 6 (Cetraro) -&gt; Strada Provinciale 270, 3 (Cetraro) -&gt; Strada Provinciale 270, 39-40 (Cetraro) -&gt; Strada Provinciale 270, 38 (Cetraro) -&gt; Strada Provinciale 270, 5 (Cetraro) -&gt; Via Donato Faini, 52 (Cetraro) -&gt; Strada Statale 18 Tirrena Inferiore (Acquappesa) -&gt; Strada Statale 18 Tirrena Inferiore, 11 (Acquappesa) -&gt; Strada Provinciale 34, 81 (Guardia Piemontese)</v>
          </cell>
          <cell r="G133" t="str">
            <v>Andata</v>
          </cell>
          <cell r="H133" t="str">
            <v>Contrada San Filippo, 107</v>
          </cell>
          <cell r="I133" t="str">
            <v>Cetraro</v>
          </cell>
          <cell r="J133" t="str">
            <v>CS</v>
          </cell>
          <cell r="K133" t="str">
            <v>Strada Provinciale 34, 81</v>
          </cell>
          <cell r="L133" t="str">
            <v>Guardia Piemontese</v>
          </cell>
          <cell r="M133" t="str">
            <v>CS</v>
          </cell>
          <cell r="N133">
            <v>2</v>
          </cell>
          <cell r="O133" t="str">
            <v>L</v>
          </cell>
          <cell r="P133" t="str">
            <v xml:space="preserve">Feriale - Lunedì Martedì Mercoledì Giovedì Venerdì Sabato </v>
          </cell>
          <cell r="Q133">
            <v>303</v>
          </cell>
          <cell r="R133">
            <v>13.326000000000001</v>
          </cell>
        </row>
        <row r="134">
          <cell r="A134">
            <v>1922</v>
          </cell>
          <cell r="B134" t="str">
            <v>142</v>
          </cell>
          <cell r="C134" t="str">
            <v>B</v>
          </cell>
          <cell r="D134" t="str">
            <v>1</v>
          </cell>
          <cell r="E134" t="str">
            <v>1</v>
          </cell>
          <cell r="F134" t="str">
            <v>Strada Provinciale 34, 81 (Guardia Piemontese) -&gt; Strada Statale 18 Tirrena Inferiore, 11 (Acquappesa) -&gt; Strada Statale 18 Tirrena Inferiore (Acquappesa) -&gt; Strada Statale 18 Tirrena Inferiore, 190 (Cetraro) -&gt; Strada Statale 18 Tirrena Inferiore, 25 (Cetraro) -&gt; Via Lungo Aron, 1 (Cetraro) -&gt; Piazza del Popolo, 15 (Cetraro) -&gt; Corso San Benedetto (Cetraro) -&gt; Località  Castelluzzo (Cetraro) -&gt; Strada Provinciale 270, 38 (Cetraro) -&gt; Strada Provinciale 270, 39-40 (Cetraro) -&gt; Strada Provinciale 270, 3 (Cetraro) -&gt; Contrada San Filippo, 6 (Cetraro) -&gt; Contrada San Filippo, 107 (Cetraro)</v>
          </cell>
          <cell r="G134" t="str">
            <v>Ritorno</v>
          </cell>
          <cell r="H134" t="str">
            <v>Strada Provinciale 34, 81</v>
          </cell>
          <cell r="I134" t="str">
            <v>Guardia Piemontese</v>
          </cell>
          <cell r="J134" t="str">
            <v>CS</v>
          </cell>
          <cell r="K134" t="str">
            <v>Contrada San Filippo, 107</v>
          </cell>
          <cell r="L134" t="str">
            <v>Cetraro</v>
          </cell>
          <cell r="M134" t="str">
            <v>CS</v>
          </cell>
          <cell r="N134">
            <v>2</v>
          </cell>
          <cell r="O134" t="str">
            <v>L</v>
          </cell>
          <cell r="P134" t="str">
            <v xml:space="preserve">Feriale - Lunedì Martedì Mercoledì Giovedì Venerdì Sabato </v>
          </cell>
          <cell r="Q134">
            <v>303</v>
          </cell>
          <cell r="R134">
            <v>15.734</v>
          </cell>
        </row>
        <row r="135">
          <cell r="A135">
            <v>1923</v>
          </cell>
          <cell r="B135" t="str">
            <v>142</v>
          </cell>
          <cell r="C135" t="str">
            <v>C</v>
          </cell>
          <cell r="D135" t="str">
            <v>1</v>
          </cell>
          <cell r="E135" t="str">
            <v>1</v>
          </cell>
          <cell r="F135" t="str">
            <v>Contrada Testa, 1 (Cetraro) -&gt; Strada Statale 18 Tirrena Inferiore, 25 (Cetraro) -&gt; 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Strada Statale 18 Tirrena Inferiore-Piazzale Rione Croce (Paola) -&gt; Via Nazionale, 176 (Paola) -&gt; Via Nazionale, 93-129 (Paola) -&gt; Via Nazionale, 14 (Paola)</v>
          </cell>
          <cell r="G135" t="str">
            <v>Andata</v>
          </cell>
          <cell r="H135" t="str">
            <v>Contrada Testa, 1</v>
          </cell>
          <cell r="I135" t="str">
            <v>Cetraro</v>
          </cell>
          <cell r="J135" t="str">
            <v>CS</v>
          </cell>
          <cell r="K135" t="str">
            <v>Via Nazionale, 14</v>
          </cell>
          <cell r="L135" t="str">
            <v>Paola</v>
          </cell>
          <cell r="M135" t="str">
            <v>CS</v>
          </cell>
          <cell r="N135">
            <v>1</v>
          </cell>
          <cell r="O135" t="str">
            <v>L</v>
          </cell>
          <cell r="P135" t="str">
            <v xml:space="preserve">Feriale - Lunedì Martedì Mercoledì Giovedì Venerdì Sabato </v>
          </cell>
          <cell r="Q135">
            <v>303</v>
          </cell>
          <cell r="R135">
            <v>24.481999999999999</v>
          </cell>
        </row>
        <row r="136">
          <cell r="A136">
            <v>1924</v>
          </cell>
          <cell r="B136" t="str">
            <v>142</v>
          </cell>
          <cell r="C136" t="str">
            <v>C</v>
          </cell>
          <cell r="D136" t="str">
            <v>1</v>
          </cell>
          <cell r="E136" t="str">
            <v>1</v>
          </cell>
          <cell r="F136" t="str">
            <v>Via Nazionale, 14 (Paola) -&gt; Via della Liberta, 25 (Paola) -&gt; Via San Agata Soprana, 2 (Paola) -&gt; Via San Agata Soprana, 70-72 (Paola) -&gt; Via Melissa, 6 (Paola) -&gt; Contrada Linze, 1 (Fuscaldo)</v>
          </cell>
          <cell r="G136" t="str">
            <v>Ritorno</v>
          </cell>
          <cell r="H136" t="str">
            <v>Via Nazionale, 14</v>
          </cell>
          <cell r="I136" t="str">
            <v>Paola</v>
          </cell>
          <cell r="J136" t="str">
            <v>CS</v>
          </cell>
          <cell r="K136" t="str">
            <v>Contrada Linze, 1</v>
          </cell>
          <cell r="L136" t="str">
            <v>Fuscaldo</v>
          </cell>
          <cell r="M136" t="str">
            <v>CS</v>
          </cell>
          <cell r="N136">
            <v>1</v>
          </cell>
          <cell r="O136" t="str">
            <v>S</v>
          </cell>
          <cell r="P136" t="str">
            <v xml:space="preserve">Scolastica - Lunedì Martedì Mercoledì Giovedì Venerdì Sabato </v>
          </cell>
          <cell r="Q136">
            <v>200</v>
          </cell>
          <cell r="R136">
            <v>4.2409999999999997</v>
          </cell>
        </row>
        <row r="137">
          <cell r="A137">
            <v>1925</v>
          </cell>
          <cell r="B137" t="str">
            <v>142</v>
          </cell>
          <cell r="C137" t="str">
            <v>C</v>
          </cell>
          <cell r="D137" t="str">
            <v>2</v>
          </cell>
          <cell r="E137" t="str">
            <v>1</v>
          </cell>
          <cell r="F137"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(Cetraro) -&gt; Contrada Testa, 1 (Cetraro) -&gt; Strada Statale 18 Tirrena Inferiore, 25 (Cetraro)</v>
          </cell>
          <cell r="G137" t="str">
            <v>Ritorno</v>
          </cell>
          <cell r="H137" t="str">
            <v>Via Nazionale, 14</v>
          </cell>
          <cell r="I137" t="str">
            <v>Paola</v>
          </cell>
          <cell r="J137" t="str">
            <v>CS</v>
          </cell>
          <cell r="K137" t="str">
            <v>Strada Statale 18 Tirrena Inferiore, 25</v>
          </cell>
          <cell r="L137" t="str">
            <v>Cetraro</v>
          </cell>
          <cell r="M137" t="str">
            <v>CS</v>
          </cell>
          <cell r="N137">
            <v>1</v>
          </cell>
          <cell r="O137" t="str">
            <v>S</v>
          </cell>
          <cell r="P137" t="str">
            <v xml:space="preserve">Scolastica - Lunedì Martedì Mercoledì Giovedì Venerdì Sabato </v>
          </cell>
          <cell r="Q137">
            <v>200</v>
          </cell>
          <cell r="R137">
            <v>27.640999999999998</v>
          </cell>
        </row>
        <row r="138">
          <cell r="A138">
            <v>1926</v>
          </cell>
          <cell r="B138" t="str">
            <v>142</v>
          </cell>
          <cell r="C138" t="str">
            <v>C</v>
          </cell>
          <cell r="D138" t="str">
            <v>3</v>
          </cell>
          <cell r="E138" t="str">
            <v>1</v>
          </cell>
          <cell r="F138"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v>
          </cell>
          <cell r="G138" t="str">
            <v>Ritorno</v>
          </cell>
          <cell r="H138" t="str">
            <v>Via Nazionale, 14</v>
          </cell>
          <cell r="I138" t="str">
            <v>Paola</v>
          </cell>
          <cell r="J138" t="str">
            <v>CS</v>
          </cell>
          <cell r="K138" t="str">
            <v>Strada Statale 18 Tirrena Inferiore, 25</v>
          </cell>
          <cell r="L138" t="str">
            <v>Cetraro</v>
          </cell>
          <cell r="M138" t="str">
            <v>CS</v>
          </cell>
          <cell r="N138">
            <v>2</v>
          </cell>
          <cell r="O138" t="str">
            <v>S</v>
          </cell>
          <cell r="P138" t="str">
            <v xml:space="preserve">Scolastica - Lunedì Martedì Mercoledì Giovedì Venerdì Sabato </v>
          </cell>
          <cell r="Q138">
            <v>200</v>
          </cell>
          <cell r="R138">
            <v>20.641999999999999</v>
          </cell>
        </row>
        <row r="139">
          <cell r="A139">
            <v>1927</v>
          </cell>
          <cell r="B139" t="str">
            <v>142</v>
          </cell>
          <cell r="C139" t="str">
            <v>C</v>
          </cell>
          <cell r="D139" t="str">
            <v>1</v>
          </cell>
          <cell r="E139" t="str">
            <v>1</v>
          </cell>
          <cell r="F139" t="str">
            <v>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Strada Statale 18 Tirrena Inferiore-Piazzale Rione Croce (Paola)</v>
          </cell>
          <cell r="G139" t="str">
            <v>Andata</v>
          </cell>
          <cell r="H139" t="str">
            <v>Strada Statale 18 Tirrena Inferiore, 190</v>
          </cell>
          <cell r="I139" t="str">
            <v>Cetraro</v>
          </cell>
          <cell r="J139" t="str">
            <v>CS</v>
          </cell>
          <cell r="K139" t="str">
            <v>Strada Statale 18 Tirrena Inferiore-Piazzale Rione Croce</v>
          </cell>
          <cell r="L139" t="str">
            <v>Paola</v>
          </cell>
          <cell r="M139" t="str">
            <v>CS</v>
          </cell>
          <cell r="N139">
            <v>1</v>
          </cell>
          <cell r="O139" t="str">
            <v>S</v>
          </cell>
          <cell r="P139" t="str">
            <v xml:space="preserve">Scolastica - Lunedì Martedì Mercoledì Giovedì Venerdì Sabato </v>
          </cell>
          <cell r="Q139">
            <v>200</v>
          </cell>
          <cell r="R139">
            <v>18.567</v>
          </cell>
        </row>
        <row r="140">
          <cell r="A140">
            <v>1928</v>
          </cell>
          <cell r="B140" t="str">
            <v>142</v>
          </cell>
          <cell r="C140" t="str">
            <v>C</v>
          </cell>
          <cell r="D140" t="str">
            <v>2</v>
          </cell>
          <cell r="E140" t="str">
            <v>1</v>
          </cell>
          <cell r="F140" t="str">
            <v>Strada Statale 18 Tirrena Inferiore, 190 (Cetraro) -&gt; Strada Statale 18 Tirrena Inferiore (Acquappesa) -&gt; Strada Statale 18 Tirrena Inferiore, 11 (Acquappesa) -&gt; Strada Provinciale 34, 81 (Guardia Piemontese)</v>
          </cell>
          <cell r="G140" t="str">
            <v>Andata</v>
          </cell>
          <cell r="H140" t="str">
            <v>Strada Statale 18 Tirrena Inferiore, 190</v>
          </cell>
          <cell r="I140" t="str">
            <v>Cetraro</v>
          </cell>
          <cell r="J140" t="str">
            <v>CS</v>
          </cell>
          <cell r="K140" t="str">
            <v>Strada Provinciale 34, 81</v>
          </cell>
          <cell r="L140" t="str">
            <v>Guardia Piemontese</v>
          </cell>
          <cell r="M140" t="str">
            <v>CS</v>
          </cell>
          <cell r="N140">
            <v>1</v>
          </cell>
          <cell r="O140" t="str">
            <v>S</v>
          </cell>
          <cell r="P140" t="str">
            <v xml:space="preserve">Scolastica - Lunedì Martedì Mercoledì Giovedì Venerdì Sabato </v>
          </cell>
          <cell r="Q140">
            <v>200</v>
          </cell>
          <cell r="R140">
            <v>5.875</v>
          </cell>
        </row>
        <row r="141">
          <cell r="A141">
            <v>1929</v>
          </cell>
          <cell r="B141" t="str">
            <v>142</v>
          </cell>
          <cell r="C141" t="str">
            <v>D</v>
          </cell>
          <cell r="D141" t="str">
            <v>1</v>
          </cell>
          <cell r="E141" t="str">
            <v>1</v>
          </cell>
          <cell r="F141" t="str">
            <v>Corso San Benedetto (Cetraro) -&gt; Località  Castelluzzo (Cetraro) -&gt; Strada Provinciale 270, 5 (Cetraro) -&gt; Strada Statale 18 Tirrena Inferiore, 190 (Cetraro) -&gt; Strada Statale 18 Tirrena Inferiore, 25 (Cetraro) -&gt; Via Lungo Aron, 1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Contrada Linze, 1 (Fuscaldo) -&gt; Lungomare San Francesco di Paola, 74 (Paola) -&gt; Lungomare San Francesco di Paola, 72 (Paola) -&gt; Largo Dogana, 9 (Paola)</v>
          </cell>
          <cell r="G141" t="str">
            <v>Andata</v>
          </cell>
          <cell r="H141" t="str">
            <v>Corso San Benedetto</v>
          </cell>
          <cell r="I141" t="str">
            <v>Cetraro</v>
          </cell>
          <cell r="J141" t="str">
            <v>CS</v>
          </cell>
          <cell r="K141" t="str">
            <v>Largo Dogana, 9</v>
          </cell>
          <cell r="L141" t="str">
            <v>Paola</v>
          </cell>
          <cell r="M141" t="str">
            <v>CS</v>
          </cell>
          <cell r="N141">
            <v>1</v>
          </cell>
          <cell r="O141" t="str">
            <v>S</v>
          </cell>
          <cell r="P141" t="str">
            <v xml:space="preserve">Scolastica - Lunedì Martedì Mercoledì Giovedì Venerdì Sabato </v>
          </cell>
          <cell r="Q141">
            <v>200</v>
          </cell>
          <cell r="R141">
            <v>27.207000000000001</v>
          </cell>
        </row>
        <row r="142">
          <cell r="A142">
            <v>1930</v>
          </cell>
          <cell r="B142" t="str">
            <v>142</v>
          </cell>
          <cell r="C142" t="str">
            <v>D</v>
          </cell>
          <cell r="D142" t="str">
            <v>1</v>
          </cell>
          <cell r="E142" t="str">
            <v>1</v>
          </cell>
          <cell r="F142" t="str">
            <v>Strada Statale 18 Tirrena Inferiore-Piazzale Rione Croce (Paola) -&gt; Via Nazionale, 176 (Paola) -&gt; Via Nazionale, 93 (Paola) -&gt; Via Nazionale, 14 (Paola)</v>
          </cell>
          <cell r="G142" t="str">
            <v>Ritorno</v>
          </cell>
          <cell r="H142" t="str">
            <v>Strada Statale 18 Tirrena Inferiore-Piazzale Rione Croce</v>
          </cell>
          <cell r="I142" t="str">
            <v>Paola</v>
          </cell>
          <cell r="J142" t="str">
            <v>CS</v>
          </cell>
          <cell r="K142" t="str">
            <v>Via Nazionale, 14</v>
          </cell>
          <cell r="L142" t="str">
            <v>Paola</v>
          </cell>
          <cell r="M142" t="str">
            <v>CS</v>
          </cell>
          <cell r="N142">
            <v>2</v>
          </cell>
          <cell r="O142" t="str">
            <v>S</v>
          </cell>
          <cell r="P142" t="str">
            <v xml:space="preserve">Scolastica - Lunedì Martedì Mercoledì Giovedì Venerdì Sabato </v>
          </cell>
          <cell r="Q142">
            <v>200</v>
          </cell>
          <cell r="R142">
            <v>1.32</v>
          </cell>
        </row>
        <row r="143">
          <cell r="A143">
            <v>1931</v>
          </cell>
          <cell r="B143" t="str">
            <v>142</v>
          </cell>
          <cell r="C143" t="str">
            <v>D</v>
          </cell>
          <cell r="D143" t="str">
            <v>1</v>
          </cell>
          <cell r="E143" t="str">
            <v>1</v>
          </cell>
          <cell r="F143" t="str">
            <v>Strada Statale 18 Tirrena Inferiore-Piazzale Rione Croce (Paola) -&gt; Via Nazionale, 176 (Paola) -&gt; Via Nazionale, 93 (Paola) -&gt; 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Via Donato Faini, 52 (Cetraro) -&gt; Via Stazione, 8 (Cetraro) -&gt; Traversa IV Veneto, 7 (Cetraro) -&gt; Via Lungo Aron, 1 (Cetraro) -&gt; Piazza del Popolo, 15 (Cetraro) -&gt; Corso San Benedetto (Cetraro) -&gt; Località  Castelluzzo (Cetraro) -&gt; Strada Provinciale 270, 38 (Cetraro) -&gt; Strada Provinciale 270, 39-40 (Cetraro) -&gt; Strada Provinciale 270, 3 (Cetraro) -&gt; Contrada San Filippo, 6 (Cetraro) -&gt; Contrada San Filippo, 107 (Cetraro)</v>
          </cell>
          <cell r="G143" t="str">
            <v>Ritorno</v>
          </cell>
          <cell r="H143" t="str">
            <v>Strada Statale 18 Tirrena Inferiore-Piazzale Rione Croce</v>
          </cell>
          <cell r="I143" t="str">
            <v>Paola</v>
          </cell>
          <cell r="J143" t="str">
            <v>CS</v>
          </cell>
          <cell r="K143" t="str">
            <v>Contrada San Filippo, 107</v>
          </cell>
          <cell r="L143" t="str">
            <v>Cetraro</v>
          </cell>
          <cell r="M143" t="str">
            <v>CS</v>
          </cell>
          <cell r="N143">
            <v>1</v>
          </cell>
          <cell r="O143" t="str">
            <v>L</v>
          </cell>
          <cell r="P143" t="str">
            <v xml:space="preserve">Feriale - Lunedì Martedì Mercoledì Giovedì Venerdì Sabato </v>
          </cell>
          <cell r="Q143">
            <v>303</v>
          </cell>
          <cell r="R143">
            <v>31.431999999999999</v>
          </cell>
        </row>
        <row r="144">
          <cell r="A144">
            <v>1932</v>
          </cell>
          <cell r="B144" t="str">
            <v>142</v>
          </cell>
          <cell r="C144" t="str">
            <v>E</v>
          </cell>
          <cell r="D144" t="str">
            <v>1</v>
          </cell>
          <cell r="E144" t="str">
            <v>1</v>
          </cell>
          <cell r="F144" t="str">
            <v>Strada Provinciale 270, 26 (Cetraro) -&gt; Strada Provinciale 270, 3 (Cetraro) -&gt; Strada Provinciale 270, 39-40 (Cetraro) -&gt; Strada Provinciale 270, 38 (Cetraro) -&gt; Strada Provinciale 270, 5 (Cetraro) -&gt; Via Stazione, 8 (Cetraro) -&gt; Strada Statale 18 Tirrena Inferiore, 25 (Cetraro) -&gt; Strada Statale 18 Tirrena Inferiore, 190 (Cetraro) -&gt; Strada Statale 18 Tirrena Inferiore (Acquappesa) -&gt; Strada Statale 18 Tirrena Inferiore, 11 (Acquappesa) -&gt; Strada Provinciale 34, 81 (Guardia Piemontese)</v>
          </cell>
          <cell r="G144" t="str">
            <v>Andata</v>
          </cell>
          <cell r="H144" t="str">
            <v>Strada Provinciale 270, 26</v>
          </cell>
          <cell r="I144" t="str">
            <v>Cetraro</v>
          </cell>
          <cell r="J144" t="str">
            <v>CS</v>
          </cell>
          <cell r="K144" t="str">
            <v>Strada Provinciale 34, 81</v>
          </cell>
          <cell r="L144" t="str">
            <v>Guardia Piemontese</v>
          </cell>
          <cell r="M144" t="str">
            <v>CS</v>
          </cell>
          <cell r="N144">
            <v>1</v>
          </cell>
          <cell r="O144" t="str">
            <v>S</v>
          </cell>
          <cell r="P144" t="str">
            <v xml:space="preserve">Scolastica - Lunedì Martedì Mercoledì Giovedì Venerdì Sabato </v>
          </cell>
          <cell r="Q144">
            <v>200</v>
          </cell>
          <cell r="R144">
            <v>15.778</v>
          </cell>
        </row>
        <row r="145">
          <cell r="A145">
            <v>1933</v>
          </cell>
          <cell r="B145" t="str">
            <v>142</v>
          </cell>
          <cell r="C145" t="str">
            <v>E</v>
          </cell>
          <cell r="D145" t="str">
            <v>1</v>
          </cell>
          <cell r="E145" t="str">
            <v>1</v>
          </cell>
          <cell r="F145" t="str">
            <v>Strada Provinciale 34, 81 (Guardia Piemontese) -&gt; Strada Statale 18 Tirrena Inferiore, 11 (Acquappesa) -&gt; Strada Statale 18 Tirrena Inferiore (Acquappesa) -&gt; Strada Statale 18 Tirrena Inferiore, 190 (Cetraro) -&gt; Strada Statale 18 Tirrena Inferiore, 25 (Cetraro) -&gt; Via Lungo Aron, 1 (Cetraro) -&gt; Piazza del Popolo, 15 (Cetraro) -&gt; Corso San Benedetto (Cetraro) -&gt; Località  Castelluzzo (Cetraro) -&gt; Strada Provinciale 270, 38 (Cetraro) -&gt; Strada Provinciale 270, 39-40 (Cetraro) -&gt; Strada Provinciale 270, 3 (Cetraro) -&gt; Strada Provinciale 270, 26 (Cetraro)</v>
          </cell>
          <cell r="G145" t="str">
            <v>Ritorno</v>
          </cell>
          <cell r="H145" t="str">
            <v>Strada Provinciale 34, 81</v>
          </cell>
          <cell r="I145" t="str">
            <v>Guardia Piemontese</v>
          </cell>
          <cell r="J145" t="str">
            <v>CS</v>
          </cell>
          <cell r="K145" t="str">
            <v>Strada Provinciale 270, 26</v>
          </cell>
          <cell r="L145" t="str">
            <v>Cetraro</v>
          </cell>
          <cell r="M145" t="str">
            <v>CS</v>
          </cell>
          <cell r="N145">
            <v>1</v>
          </cell>
          <cell r="O145" t="str">
            <v>S</v>
          </cell>
          <cell r="P145" t="str">
            <v xml:space="preserve">Scolastica - Lunedì Martedì Mercoledì Giovedì Venerdì Sabato </v>
          </cell>
          <cell r="Q145">
            <v>200</v>
          </cell>
          <cell r="R145">
            <v>15.266999999999999</v>
          </cell>
        </row>
        <row r="146">
          <cell r="A146">
            <v>1934</v>
          </cell>
          <cell r="B146" t="str">
            <v>142</v>
          </cell>
          <cell r="C146" t="str">
            <v>F</v>
          </cell>
          <cell r="D146" t="str">
            <v>1</v>
          </cell>
          <cell r="E146" t="str">
            <v>1</v>
          </cell>
          <cell r="F146"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Via Vittorio Emanuele, 129B (Acquappesa) -&gt; Strada Statale 18 Tirrena Inferiore, 190 (Cetraro)</v>
          </cell>
          <cell r="G146" t="str">
            <v>Ritorno</v>
          </cell>
          <cell r="H146" t="str">
            <v>Via Nazionale, 14</v>
          </cell>
          <cell r="I146" t="str">
            <v>Paola</v>
          </cell>
          <cell r="J146" t="str">
            <v>CS</v>
          </cell>
          <cell r="K146" t="str">
            <v>Strada Statale 18 Tirrena Inferiore, 190</v>
          </cell>
          <cell r="L146" t="str">
            <v>Cetraro</v>
          </cell>
          <cell r="M146" t="str">
            <v>CS</v>
          </cell>
          <cell r="N146">
            <v>1</v>
          </cell>
          <cell r="O146" t="str">
            <v>S</v>
          </cell>
          <cell r="P146" t="str">
            <v xml:space="preserve">Scolastica - Lunedì Martedì Mercoledì Giovedì Venerdì Sabato </v>
          </cell>
          <cell r="Q146">
            <v>200</v>
          </cell>
          <cell r="R146">
            <v>21.081</v>
          </cell>
        </row>
        <row r="147">
          <cell r="A147">
            <v>1935</v>
          </cell>
          <cell r="B147" t="str">
            <v>142</v>
          </cell>
          <cell r="C147" t="str">
            <v>F</v>
          </cell>
          <cell r="D147" t="str">
            <v>2</v>
          </cell>
          <cell r="E147" t="str">
            <v>1</v>
          </cell>
          <cell r="F147" t="str">
            <v>Strada Provinciale 34, 81 (Guardia Piemontese) -&gt; Via Vittorio Emanuele, 129B (Acquappesa) -&gt; Strada Statale 18 Tirrena Inferiore, 190 (Cetraro)</v>
          </cell>
          <cell r="G147" t="str">
            <v>Ritorno</v>
          </cell>
          <cell r="H147" t="str">
            <v>Strada Provinciale 34, 81</v>
          </cell>
          <cell r="I147" t="str">
            <v>Guardia Piemontese</v>
          </cell>
          <cell r="J147" t="str">
            <v>CS</v>
          </cell>
          <cell r="K147" t="str">
            <v>Strada Statale 18 Tirrena Inferiore, 190</v>
          </cell>
          <cell r="L147" t="str">
            <v>Cetraro</v>
          </cell>
          <cell r="M147" t="str">
            <v>CS</v>
          </cell>
          <cell r="N147">
            <v>1</v>
          </cell>
          <cell r="O147" t="str">
            <v>S</v>
          </cell>
          <cell r="P147" t="str">
            <v xml:space="preserve">Scolastica - Lunedì Martedì Mercoledì Giovedì Venerdì Sabato </v>
          </cell>
          <cell r="Q147">
            <v>200</v>
          </cell>
          <cell r="R147">
            <v>7.1779999999999999</v>
          </cell>
        </row>
        <row r="148">
          <cell r="A148">
            <v>1936</v>
          </cell>
          <cell r="B148" t="str">
            <v>142</v>
          </cell>
          <cell r="C148" t="str">
            <v>G</v>
          </cell>
          <cell r="D148" t="str">
            <v>1</v>
          </cell>
          <cell r="E148" t="str">
            <v>1</v>
          </cell>
          <cell r="F148" t="str">
            <v>Strada Provinciale 270, 26 (Cetraro) -&gt; Strada Provinciale 270, 3 (Cetraro) -&gt; Strada Provinciale 270, 39-40 (Cetraro) -&gt; Strada Provinciale 270, 38 (Cetraro) -&gt; Località  Castelluzzo (Cetraro) -&gt; Corso San Benedetto (Cetraro)</v>
          </cell>
          <cell r="G148" t="str">
            <v>Andata</v>
          </cell>
          <cell r="H148" t="str">
            <v>Strada Provinciale 270, 26</v>
          </cell>
          <cell r="I148" t="str">
            <v>Cetraro</v>
          </cell>
          <cell r="J148" t="str">
            <v>CS</v>
          </cell>
          <cell r="K148" t="str">
            <v>Corso San Benedetto</v>
          </cell>
          <cell r="L148" t="str">
            <v>Cetraro</v>
          </cell>
          <cell r="M148" t="str">
            <v>CS</v>
          </cell>
          <cell r="N148">
            <v>1</v>
          </cell>
          <cell r="O148" t="str">
            <v>S</v>
          </cell>
          <cell r="P148" t="str">
            <v xml:space="preserve">Scolastica - Lunedì Martedì Mercoledì Giovedì Venerdì Sabato </v>
          </cell>
          <cell r="Q148">
            <v>200</v>
          </cell>
          <cell r="R148">
            <v>3.9569999999999999</v>
          </cell>
        </row>
        <row r="149">
          <cell r="A149">
            <v>1937</v>
          </cell>
          <cell r="B149" t="str">
            <v>142</v>
          </cell>
          <cell r="C149" t="str">
            <v>G</v>
          </cell>
          <cell r="D149" t="str">
            <v>1</v>
          </cell>
          <cell r="E149" t="str">
            <v>1</v>
          </cell>
          <cell r="F149" t="str">
            <v>Strada Provinciale 34, 81 (Guardia Piemontese) -&gt; Strada Statale 18 Tirrena Inferiore, 11 (Acquappesa) -&gt; Strada Statale 18 Tirrena Inferiore (Acquappesa) -&gt; Via Donato Faini, 52 (Cetraro) -&gt; Via Stazione, 8 (Cetraro) -&gt; Traversa IV Veneto, 7 (Cetraro) -&gt; Via Lungo Aron, 1 (Cetraro) -&gt; Piazza del Popolo, 15 (Cetraro) -&gt; Corso San Benedetto (Cetraro)</v>
          </cell>
          <cell r="G149" t="str">
            <v>Ritorno</v>
          </cell>
          <cell r="H149" t="str">
            <v>Strada Provinciale 34, 81</v>
          </cell>
          <cell r="I149" t="str">
            <v>Guardia Piemontese</v>
          </cell>
          <cell r="J149" t="str">
            <v>CS</v>
          </cell>
          <cell r="K149" t="str">
            <v>Corso San Benedetto</v>
          </cell>
          <cell r="L149" t="str">
            <v>Cetraro</v>
          </cell>
          <cell r="M149" t="str">
            <v>CS</v>
          </cell>
          <cell r="N149">
            <v>1</v>
          </cell>
          <cell r="O149" t="str">
            <v>S</v>
          </cell>
          <cell r="P149" t="str">
            <v xml:space="preserve">Scolastica - Lunedì Martedì Mercoledì Giovedì Venerdì Sabato </v>
          </cell>
          <cell r="Q149">
            <v>200</v>
          </cell>
          <cell r="R149">
            <v>12.198</v>
          </cell>
        </row>
        <row r="150">
          <cell r="A150">
            <v>1938</v>
          </cell>
          <cell r="B150" t="str">
            <v>142</v>
          </cell>
          <cell r="C150" t="str">
            <v>H</v>
          </cell>
          <cell r="D150" t="str">
            <v>1</v>
          </cell>
          <cell r="E150" t="str">
            <v>1</v>
          </cell>
          <cell r="F150" t="str">
            <v>Contrada San Filippo, 107 (Cetraro) -&gt; Contrada San Filippo, 6 (Cetraro) -&gt; Strada Provinciale 270, 3 (Cetraro) -&gt; Strada Provinciale 270, 39-40 (Cetraro) -&gt; Strada Provinciale 270, 38 (Cetraro) -&gt; Località  Castelluzzo (Cetraro) -&gt; Corso San Benedetto (Cetraro) -&gt; Piazza del Popolo, 15 (Cetraro) -&gt; Strada Provinciale 270, 5 (Cetraro) -&gt; Strada Statale 18 Tirrena Inferiore, 190 (Cetraro) -&gt; Strada Statale 18 Tirrena Inferiore, 25 (Cetraro) -&gt; Via Lungo Aron, 1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Strada Statale 18 Tirrena Inferiore-Piazzale Rione Croce (Paola) -&gt; Via Nazionale, 176 (Paola) -&gt; Via Nazionale, 93-129 (Paola) -&gt; Via Nazionale, 14 (Paola) -&gt; Largo Dogana, 9 (Paola)</v>
          </cell>
          <cell r="G150" t="str">
            <v>Andata</v>
          </cell>
          <cell r="H150" t="str">
            <v>Contrada San Filippo, 107</v>
          </cell>
          <cell r="I150" t="str">
            <v>Cetraro</v>
          </cell>
          <cell r="J150" t="str">
            <v>CS</v>
          </cell>
          <cell r="K150" t="str">
            <v>Largo Dogana, 9</v>
          </cell>
          <cell r="L150" t="str">
            <v>Paola</v>
          </cell>
          <cell r="M150" t="str">
            <v>CS</v>
          </cell>
          <cell r="N150">
            <v>1</v>
          </cell>
          <cell r="O150" t="str">
            <v>L</v>
          </cell>
          <cell r="P150" t="str">
            <v xml:space="preserve">Feriale - Lunedì Martedì Mercoledì Giovedì Venerdì Sabato </v>
          </cell>
          <cell r="Q150">
            <v>303</v>
          </cell>
          <cell r="R150">
            <v>36.228999999999999</v>
          </cell>
        </row>
        <row r="151">
          <cell r="A151">
            <v>1939</v>
          </cell>
          <cell r="B151" t="str">
            <v>142</v>
          </cell>
          <cell r="C151" t="str">
            <v>H</v>
          </cell>
          <cell r="D151" t="str">
            <v>1</v>
          </cell>
          <cell r="E151" t="str">
            <v>1</v>
          </cell>
          <cell r="F151" t="str">
            <v>Strada Provinciale 34, 81 (Guardia Piemontese) -&gt; Via Vittorio Emanuele, 129B (Acquappesa) -&gt; Strada Statale 18 Tirrena Inferiore, 190 (Cetraro) -&gt; Strada Statale 18 Tirrena Inferiore, 25 (Cetraro) -&gt; Via Lungo Aron, 1 (Cetraro)</v>
          </cell>
          <cell r="G151" t="str">
            <v>Ritorno</v>
          </cell>
          <cell r="H151" t="str">
            <v>Strada Provinciale 34, 81</v>
          </cell>
          <cell r="I151" t="str">
            <v>Guardia Piemontese</v>
          </cell>
          <cell r="J151" t="str">
            <v>CS</v>
          </cell>
          <cell r="K151" t="str">
            <v>Via Lungo Aron, 1</v>
          </cell>
          <cell r="L151" t="str">
            <v>Cetraro</v>
          </cell>
          <cell r="M151" t="str">
            <v>CS</v>
          </cell>
          <cell r="N151">
            <v>1</v>
          </cell>
          <cell r="O151" t="str">
            <v>S</v>
          </cell>
          <cell r="P151" t="str">
            <v xml:space="preserve">Scolastica - Lunedì Martedì Mercoledì Giovedì Venerdì Sabato </v>
          </cell>
          <cell r="Q151">
            <v>200</v>
          </cell>
          <cell r="R151">
            <v>8.9990000000000006</v>
          </cell>
        </row>
        <row r="152">
          <cell r="A152">
            <v>1940</v>
          </cell>
          <cell r="B152" t="str">
            <v>142</v>
          </cell>
          <cell r="C152" t="str">
            <v>I</v>
          </cell>
          <cell r="D152" t="str">
            <v>1</v>
          </cell>
          <cell r="E152" t="str">
            <v>1</v>
          </cell>
          <cell r="F152"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Via Lungo Aron, 1 (Cetraro) -&gt; Piazza del Popolo, 15 (Cetraro) -&gt; Corso San Benedetto (Cetraro)</v>
          </cell>
          <cell r="G152" t="str">
            <v>Ritorno</v>
          </cell>
          <cell r="H152" t="str">
            <v>Via Nazionale, 14</v>
          </cell>
          <cell r="I152" t="str">
            <v>Paola</v>
          </cell>
          <cell r="J152" t="str">
            <v>CS</v>
          </cell>
          <cell r="K152" t="str">
            <v>Corso San Benedetto</v>
          </cell>
          <cell r="L152" t="str">
            <v>Cetraro</v>
          </cell>
          <cell r="M152" t="str">
            <v>CS</v>
          </cell>
          <cell r="N152">
            <v>1</v>
          </cell>
          <cell r="O152" t="str">
            <v>S</v>
          </cell>
          <cell r="P152" t="str">
            <v xml:space="preserve">Scolastica - Lunedì Martedì Mercoledì Giovedì Venerdì Sabato </v>
          </cell>
          <cell r="Q152">
            <v>200</v>
          </cell>
          <cell r="R152">
            <v>25.207000000000001</v>
          </cell>
        </row>
        <row r="153">
          <cell r="A153">
            <v>1941</v>
          </cell>
          <cell r="B153" t="str">
            <v>143</v>
          </cell>
          <cell r="C153" t="str">
            <v>A</v>
          </cell>
          <cell r="D153" t="str">
            <v>1</v>
          </cell>
          <cell r="E153" t="str">
            <v>1</v>
          </cell>
          <cell r="F153" t="str">
            <v>Contrada San Filippo, 107 (Cetraro) -&gt; Contrada San Filippo, 6 (Cetraro) -&gt; Strada Provinciale 270, 3 (Cetraro) -&gt; Strada Provinciale 270, 39-40 (Cetraro) -&gt; Strada Provinciale 270, 38 (Cetraro) -&gt; Località  Castelluzzo (Cetraro) -&gt; Corso San Benedetto (Cetraro) -&gt; Piazza del Popolo, 15 (Cetraro) -&gt; Strada Provinciale 270, 5 (Cetraro) -&gt; Strada Statale 18 Tirrena Inferiore, 190 (Cetraro) -&gt; Strada Statale 18 Tirrena Inferiore, 25 (Cetraro) -&gt; Via Lungo Aron, 1 (Cetraro) -&gt; Strada Statale 18 Tirrena Inferiore (Acquappesa) -&gt; Strada Statale 18 Tirrena Inferiore, 11 (Acquappesa) -&gt; Strada Provinciale 34, 81 (Guardia Piemontese)</v>
          </cell>
          <cell r="G153" t="str">
            <v>Andata</v>
          </cell>
          <cell r="H153" t="str">
            <v>Contrada San Filippo, 107</v>
          </cell>
          <cell r="I153" t="str">
            <v>Cetraro</v>
          </cell>
          <cell r="J153" t="str">
            <v>CS</v>
          </cell>
          <cell r="K153" t="str">
            <v>Strada Provinciale 34, 81</v>
          </cell>
          <cell r="L153" t="str">
            <v>Guardia Piemontese</v>
          </cell>
          <cell r="M153" t="str">
            <v>CS</v>
          </cell>
          <cell r="N153">
            <v>1</v>
          </cell>
          <cell r="O153" t="str">
            <v>L</v>
          </cell>
          <cell r="P153" t="str">
            <v xml:space="preserve">Feriale - Lunedì Martedì Mercoledì Giovedì Venerdì Sabato </v>
          </cell>
          <cell r="Q153">
            <v>303</v>
          </cell>
          <cell r="R153">
            <v>20.939</v>
          </cell>
        </row>
        <row r="154">
          <cell r="A154">
            <v>1942</v>
          </cell>
          <cell r="B154" t="str">
            <v>143</v>
          </cell>
          <cell r="C154" t="str">
            <v>A</v>
          </cell>
          <cell r="D154" t="str">
            <v>1</v>
          </cell>
          <cell r="E154" t="str">
            <v>1</v>
          </cell>
          <cell r="F154" t="str">
            <v>Via Nazionale, 14 (Paola) -&gt; Via della Liberta, 25 (Paola) -&gt; Via San Agata Soprana, 2 (Paola) -&gt; Via San Agata Soprana, 70-72 (Paola) -&gt; Via Melissa, 6 (Paola) -&gt; Contrada Linze, 1 (Fuscaldo) -&gt; Strada Statale 18 Tirrena Inferiore (Paola) -&gt; Via San Salvatore, 16 (Paola) -&gt; Via San Salvatore, 10 (Paola) -&gt; Via San Miceli, 1 (Paola) -&gt; Via S. Michele, 18 (Paola) -&gt; Contrada Cotugni, 34 (Paola) -&gt; Contrada Ferrari, 74 (Fuscaldo) -&gt; Contrada Ferrari, 60 (Fuscaldo) -&gt; Via Alfonso Gravina, 9 (Fuscaldo) -&gt; Via Alfonso Gravina, 1 (Fuscaldo) -&gt; Strada Provinciale 31 (Fuscaldo) -&gt; Via Fuscaldo, 77 (Fuscaldo) -&gt; Via Maggiore Alfonso Vaccari, 147 (Fuscaldo) -&gt; Via Fuscaldo, 3 (Fuscaldo) -&gt; Strada Provinciale 31, 79 (Fuscaldo) -&gt; Strada Provinciale 31 (Fuscaldo) -&gt; Strada Provinciale 31, 25 (Fuscaldo) -&gt; Strada Provinciale 31, 63 (Fuscaldo) -&gt; Strada Provinciale 31 (Fuscaldo) -&gt; Strada Provinciale 31, 11 (Fuscaldo) -&gt; Contrada Pesco (Fuscaldo)</v>
          </cell>
          <cell r="G154" t="str">
            <v>Ritorno</v>
          </cell>
          <cell r="H154" t="str">
            <v>Via Nazionale, 14</v>
          </cell>
          <cell r="I154" t="str">
            <v>Paola</v>
          </cell>
          <cell r="J154" t="str">
            <v>CS</v>
          </cell>
          <cell r="K154" t="str">
            <v>Contrada Pesco</v>
          </cell>
          <cell r="L154" t="str">
            <v>Fuscaldo</v>
          </cell>
          <cell r="M154" t="str">
            <v>CS</v>
          </cell>
          <cell r="N154">
            <v>1</v>
          </cell>
          <cell r="O154" t="str">
            <v>L</v>
          </cell>
          <cell r="P154" t="str">
            <v xml:space="preserve">Feriale - Lunedì Martedì Mercoledì Giovedì Venerdì Sabato </v>
          </cell>
          <cell r="Q154">
            <v>303</v>
          </cell>
          <cell r="R154">
            <v>23.902000000000001</v>
          </cell>
        </row>
        <row r="155">
          <cell r="A155">
            <v>1943</v>
          </cell>
          <cell r="B155" t="str">
            <v>143</v>
          </cell>
          <cell r="C155" t="str">
            <v>B</v>
          </cell>
          <cell r="D155" t="str">
            <v>1</v>
          </cell>
          <cell r="E155" t="str">
            <v>1</v>
          </cell>
          <cell r="F155" t="str">
            <v>Strada Statale 18 Tirrena Inferiore (Paola) -&gt; Via San Salvatore, 16 (Paola) -&gt; Via San Salvatore, 10 (Paola) -&gt; Via San Miceli, 1 (Paola) -&gt; Via S. Michele, 18 (Paola) -&gt; Contrada Cotugni, 34 (Paola) -&gt; Contrada Ferrari, 74 (Fuscaldo) -&gt; Contrada Ferrari, 60 (Fuscaldo) -&gt; Via Alfonso Gravina, 9 (Fuscaldo) -&gt; Via Alfonso Gravina, 1 (Fuscaldo) -&gt; Strada Provinciale 31 (Fuscaldo) -&gt; Strada Provinciale 30, 57 (Fuscaldo) -&gt; Strada Provinciale 30, 4 (Fuscaldo) -&gt; Strada Provinciale 30, 4 (Fuscaldo) -&gt; Contrada Trappeto, 26 (Fuscaldo) -&gt; Strada Provinciale 30, 4 (Fuscaldo) -&gt; Contrada Scala, 1 (Guardia Piemontese) -&gt; Strada Provinciale 34, 81 (Guardia Piemontese)</v>
          </cell>
          <cell r="G155" t="str">
            <v>Ritorno</v>
          </cell>
          <cell r="H155" t="str">
            <v>Strada Statale 18 Tirrena Inferiore</v>
          </cell>
          <cell r="I155" t="str">
            <v>Paola</v>
          </cell>
          <cell r="J155" t="str">
            <v>CS</v>
          </cell>
          <cell r="K155" t="str">
            <v>Strada Provinciale 34, 81</v>
          </cell>
          <cell r="L155" t="str">
            <v>Guardia Piemontese</v>
          </cell>
          <cell r="M155" t="str">
            <v>CS</v>
          </cell>
          <cell r="N155">
            <v>2</v>
          </cell>
          <cell r="O155" t="str">
            <v>S</v>
          </cell>
          <cell r="P155" t="str">
            <v xml:space="preserve">Scolastica - Lunedì Martedì Mercoledì Giovedì Venerdì Sabato </v>
          </cell>
          <cell r="Q155">
            <v>200</v>
          </cell>
          <cell r="R155">
            <v>18.059000000000001</v>
          </cell>
        </row>
        <row r="156">
          <cell r="A156">
            <v>1944</v>
          </cell>
          <cell r="B156" t="str">
            <v>143</v>
          </cell>
          <cell r="C156" t="str">
            <v>C</v>
          </cell>
          <cell r="D156" t="str">
            <v>1</v>
          </cell>
          <cell r="E156" t="str">
            <v>1</v>
          </cell>
          <cell r="F156" t="str">
            <v>Contrada Pesco (Fuscaldo) -&gt; Strada Provinciale 31, 11 (Fuscaldo) -&gt; Strada Provinciale 31 (Fuscaldo) -&gt; Corso Giuseppe Garibaldi, 14 (Fuscaldo) -&gt; Via Tenente Giuseppe Passalacqua, 92 (Fuscaldo) -&gt; Strada Provinciale 31, 25 (Fuscaldo) -&gt; Strada Provinciale 31 (Fuscaldo) -&gt; Via Fuscaldo, 77 (Fuscaldo) -&gt; Via Fuscaldo, 1 (Fuscaldo) -&gt; Via L. de Seta, 2 (Fuscaldo) -&gt; Via Fuscaldo, 3 (Fuscaldo) -&gt; Via Maggiore Alfonso Vaccari, 147 (Fuscaldo) -&gt; Strada Provinciale 31, 79 (Fuscaldo) -&gt; Strada Provinciale 31 (Fuscaldo) -&gt; Via Alfonso Gravina, 6 (Fuscaldo) -&gt; Via Alfonso Gravina, 9 (Fuscaldo) -&gt; Contrada Ferrari, 60 (Fuscaldo) -&gt; Contrada Ferrari, 74 (Fuscaldo) -&gt; Contrada Cotugni, 34 (Paola) -&gt; Via S. Michele, 18 (Paola) -&gt; Via San Miceli, 1 (Paola) -&gt; Via San Salvatore, 8 (Paola) -&gt; Via San Salvatore, 16 (Paola) -&gt; Strada Statale 18 Tirrena Inferiore (Paola) -&gt; Via Nazionale, 176 (Paola) -&gt; Via Nazionale, 93-129 (Paola) -&gt; Via Nazionale, 14 (Paola) -&gt; Largo Dogana, 9 (Paola)</v>
          </cell>
          <cell r="G156" t="str">
            <v>Andata</v>
          </cell>
          <cell r="H156" t="str">
            <v>Contrada Pesco</v>
          </cell>
          <cell r="I156" t="str">
            <v>Fuscaldo</v>
          </cell>
          <cell r="J156" t="str">
            <v>CS</v>
          </cell>
          <cell r="K156" t="str">
            <v>Largo Dogana, 9</v>
          </cell>
          <cell r="L156" t="str">
            <v>Paola</v>
          </cell>
          <cell r="M156" t="str">
            <v>CS</v>
          </cell>
          <cell r="N156">
            <v>1</v>
          </cell>
          <cell r="O156" t="str">
            <v>L</v>
          </cell>
          <cell r="P156" t="str">
            <v xml:space="preserve">Feriale - Lunedì Martedì Mercoledì Giovedì Venerdì Sabato </v>
          </cell>
          <cell r="Q156">
            <v>303</v>
          </cell>
          <cell r="R156">
            <v>19.742999999999999</v>
          </cell>
        </row>
        <row r="157">
          <cell r="A157">
            <v>1945</v>
          </cell>
          <cell r="B157" t="str">
            <v>143</v>
          </cell>
          <cell r="C157" t="str">
            <v>C</v>
          </cell>
          <cell r="D157" t="str">
            <v>2</v>
          </cell>
          <cell r="E157" t="str">
            <v>1</v>
          </cell>
          <cell r="F157" t="str">
            <v>Contrada Pesco (Fuscaldo) -&gt; Strada Provinciale 31, 11 (Fuscaldo) -&gt; Strada Provinciale 31 (Fuscaldo)</v>
          </cell>
          <cell r="G157" t="str">
            <v>Andata</v>
          </cell>
          <cell r="H157" t="str">
            <v>Contrada Pesco</v>
          </cell>
          <cell r="I157" t="str">
            <v>Fuscaldo</v>
          </cell>
          <cell r="J157" t="str">
            <v>CS</v>
          </cell>
          <cell r="K157" t="str">
            <v>Strada Provinciale 31</v>
          </cell>
          <cell r="L157" t="str">
            <v>Fuscaldo</v>
          </cell>
          <cell r="M157" t="str">
            <v>CS</v>
          </cell>
          <cell r="N157">
            <v>1</v>
          </cell>
          <cell r="O157" t="str">
            <v>L</v>
          </cell>
          <cell r="P157" t="str">
            <v xml:space="preserve">Feriale - Lunedì Martedì Mercoledì Giovedì Venerdì Sabato </v>
          </cell>
          <cell r="Q157">
            <v>303</v>
          </cell>
          <cell r="R157">
            <v>2.4470000000000001</v>
          </cell>
        </row>
        <row r="158">
          <cell r="A158">
            <v>1946</v>
          </cell>
          <cell r="B158" t="str">
            <v>143</v>
          </cell>
          <cell r="C158" t="str">
            <v>C</v>
          </cell>
          <cell r="D158" t="str">
            <v>1</v>
          </cell>
          <cell r="E158" t="str">
            <v>1</v>
          </cell>
          <cell r="F158" t="str">
            <v>Via Maggiore Alfonso Vaccari, 147 (Fuscaldo) -&gt; Via Fuscaldo, 3 (Fuscaldo) -&gt; Strada Provinciale 31, 79 (Fuscaldo) -&gt; Strada Provinciale 31 (Fuscaldo) -&gt; Strada Provinciale 31, 25 (Fuscaldo) -&gt; Strada Provinciale 31, 63 (Fuscaldo) -&gt; Strada Provinciale 31 (Fuscaldo) -&gt; Corso Giuseppe Garibaldi, 14 (Fuscaldo) -&gt; Via Tenente Giuseppe Passalacqua, 92 (Fuscaldo) -&gt; Strada Provinciale 31, 11 (Fuscaldo) -&gt; Contrada Sopra Lo Stretto, 5 (Fuscaldo) -&gt; Contrada Pesco (Fuscaldo)</v>
          </cell>
          <cell r="G158" t="str">
            <v>Ritorno</v>
          </cell>
          <cell r="H158" t="str">
            <v>Via Maggiore Alfonso Vaccari, 147</v>
          </cell>
          <cell r="I158" t="str">
            <v>Fuscaldo</v>
          </cell>
          <cell r="J158" t="str">
            <v>CS</v>
          </cell>
          <cell r="K158" t="str">
            <v>Contrada Pesco</v>
          </cell>
          <cell r="L158" t="str">
            <v>Fuscaldo</v>
          </cell>
          <cell r="M158" t="str">
            <v>CS</v>
          </cell>
          <cell r="N158">
            <v>1</v>
          </cell>
          <cell r="O158" t="str">
            <v>S</v>
          </cell>
          <cell r="P158" t="str">
            <v xml:space="preserve">Scolastica - Lunedì Martedì Mercoledì Giovedì Venerdì Sabato </v>
          </cell>
          <cell r="Q158">
            <v>200</v>
          </cell>
          <cell r="R158">
            <v>12.012</v>
          </cell>
        </row>
        <row r="159">
          <cell r="A159">
            <v>1947</v>
          </cell>
          <cell r="B159" t="str">
            <v>143</v>
          </cell>
          <cell r="C159" t="str">
            <v>C</v>
          </cell>
          <cell r="D159" t="str">
            <v>1</v>
          </cell>
          <cell r="E159" t="str">
            <v>1</v>
          </cell>
          <cell r="F159" t="str">
            <v>Via Maggiore Alfonso Vaccari, 147 (Fuscaldo) -&gt; Via Fuscaldo, 3 (Fuscaldo) -&gt; Strada Provinciale 31, 79 (Fuscaldo) -&gt; Strada Provinciale 31 (Fuscaldo) -&gt; Strada Provinciale 31, 25 (Fuscaldo) -&gt; Strada Provinciale 31, 63 (Fuscaldo) -&gt; Strada Provinciale 31 (Fuscaldo) -&gt; Corso Giuseppe Garibaldi, 14 (Fuscaldo) -&gt; Via Tenente Giuseppe Passalacqua, 92 (Fuscaldo) -&gt; Strada Provinciale 31, 11 (Fuscaldo) -&gt; Contrada Pesco (Fuscaldo)</v>
          </cell>
          <cell r="G159" t="str">
            <v>Ritorno</v>
          </cell>
          <cell r="H159" t="str">
            <v>Via Maggiore Alfonso Vaccari, 147</v>
          </cell>
          <cell r="I159" t="str">
            <v>Fuscaldo</v>
          </cell>
          <cell r="J159" t="str">
            <v>CS</v>
          </cell>
          <cell r="K159" t="str">
            <v>Contrada Pesco</v>
          </cell>
          <cell r="L159" t="str">
            <v>Fuscaldo</v>
          </cell>
          <cell r="M159" t="str">
            <v>CS</v>
          </cell>
          <cell r="N159">
            <v>1</v>
          </cell>
          <cell r="O159" t="str">
            <v>S</v>
          </cell>
          <cell r="P159" t="str">
            <v xml:space="preserve">Scolastica - Lunedì Martedì Mercoledì Giovedì Venerdì Sabato </v>
          </cell>
          <cell r="Q159">
            <v>200</v>
          </cell>
          <cell r="R159">
            <v>9.4610000000000003</v>
          </cell>
        </row>
        <row r="160">
          <cell r="A160">
            <v>1948</v>
          </cell>
          <cell r="B160" t="str">
            <v>143</v>
          </cell>
          <cell r="C160" t="str">
            <v>D</v>
          </cell>
          <cell r="D160" t="str">
            <v>1</v>
          </cell>
          <cell r="E160" t="str">
            <v>1</v>
          </cell>
          <cell r="F160" t="str">
            <v>Contrada Pesco (Fuscaldo) -&gt; Strada Provinciale 31, 11 (Fuscaldo) -&gt; Strada Provinciale 31 (Fuscaldo) -&gt; Corso Giuseppe Garibaldi, 14 (Fuscaldo) -&gt; Via Tenente Giuseppe Passalacqua, 92 (Fuscaldo) -&gt; Strada Provinciale 31, 25 (Fuscaldo) -&gt; Strada Provinciale 31 (Fuscaldo) -&gt; Via Fuscaldo, 77 (Fuscaldo) -&gt; Via Fuscaldo, 1 (Fuscaldo) -&gt; Via Maggiore Alfonso Vaccari, 147 (Fuscaldo)</v>
          </cell>
          <cell r="G160" t="str">
            <v>Andata</v>
          </cell>
          <cell r="H160" t="str">
            <v>Contrada Pesco</v>
          </cell>
          <cell r="I160" t="str">
            <v>Fuscaldo</v>
          </cell>
          <cell r="J160" t="str">
            <v>CS</v>
          </cell>
          <cell r="K160" t="str">
            <v>Via Maggiore Alfonso Vaccari, 147</v>
          </cell>
          <cell r="L160" t="str">
            <v>Fuscaldo</v>
          </cell>
          <cell r="M160" t="str">
            <v>CS</v>
          </cell>
          <cell r="N160">
            <v>1</v>
          </cell>
          <cell r="O160" t="str">
            <v>L</v>
          </cell>
          <cell r="P160" t="str">
            <v xml:space="preserve">Feriale - Lunedì Martedì Mercoledì Giovedì Venerdì Sabato </v>
          </cell>
          <cell r="Q160">
            <v>303</v>
          </cell>
          <cell r="R160">
            <v>7.681</v>
          </cell>
        </row>
        <row r="161">
          <cell r="A161">
            <v>1949</v>
          </cell>
          <cell r="B161" t="str">
            <v>143</v>
          </cell>
          <cell r="C161" t="str">
            <v>D</v>
          </cell>
          <cell r="D161" t="str">
            <v>2</v>
          </cell>
          <cell r="E161" t="str">
            <v>1</v>
          </cell>
          <cell r="F161" t="str">
            <v>Strada Provinciale 34, 81 (Guardia Piemontese) -&gt; Contrada Scala, 1 (Guardia Piemontese) -&gt; Strada Provinciale 30, 4 (Fuscaldo) -&gt; Contrada Trappeto, 26 (Fuscaldo) -&gt; Strada Provinciale 30, 4 (Fuscaldo) -&gt; Strada Provinciale 30, 4 (Fuscaldo) -&gt; Strada Provinciale 30, 57 (Fuscaldo) -&gt; Strada Provinciale 31 (Fuscaldo) -&gt; Strada Provinciale 31 (Fuscaldo) -&gt; Via Alfonso Gravina, 6 (Fuscaldo) -&gt; Via Alfonso Gravina, 9 (Fuscaldo) -&gt; Contrada Ferrari, 60 (Fuscaldo) -&gt; Contrada Ferrari, 74 (Fuscaldo) -&gt; Contrada Cotugni, 34 (Paola) -&gt; Via S. Michele, 18 (Paola) -&gt; Via San Miceli, 1 (Paola) -&gt; Via San Salvatore, 8 (Paola) -&gt; Via San Salvatore, 16 (Paola) -&gt; Strada Statale 18 Tirrena Inferiore (Paola) -&gt; Via Nazionale, 176 (Paola) -&gt; Via Nazionale, 93-129 (Paola) -&gt; Via Nazionale, 14 (Paola)</v>
          </cell>
          <cell r="G161" t="str">
            <v>Andata</v>
          </cell>
          <cell r="H161" t="str">
            <v>Strada Provinciale 34, 81</v>
          </cell>
          <cell r="I161" t="str">
            <v>Guardia Piemontese</v>
          </cell>
          <cell r="J161" t="str">
            <v>CS</v>
          </cell>
          <cell r="K161" t="str">
            <v>Via Nazionale, 14</v>
          </cell>
          <cell r="L161" t="str">
            <v>Paola</v>
          </cell>
          <cell r="M161" t="str">
            <v>CS</v>
          </cell>
          <cell r="N161">
            <v>1</v>
          </cell>
          <cell r="O161" t="str">
            <v>L</v>
          </cell>
          <cell r="P161" t="str">
            <v xml:space="preserve">Feriale - Lunedì Martedì Mercoledì Giovedì Venerdì Sabato </v>
          </cell>
          <cell r="Q161">
            <v>303</v>
          </cell>
          <cell r="R161">
            <v>19.544</v>
          </cell>
        </row>
        <row r="162">
          <cell r="A162">
            <v>1950</v>
          </cell>
          <cell r="B162" t="str">
            <v>143</v>
          </cell>
          <cell r="C162" t="str">
            <v>D</v>
          </cell>
          <cell r="D162" t="str">
            <v>1</v>
          </cell>
          <cell r="E162" t="str">
            <v>1</v>
          </cell>
          <cell r="F162" t="str">
            <v>Via Nazionale, 14 (Paola) -&gt; Via Nazionale, 93 (Paola) -&gt; Via Nazionale, 135 (Paola) -&gt; Strada Statale 18 Tirrena Inferiore (Paola) -&gt; Via San Salvatore, 16 (Paola) -&gt; Via San Salvatore, 10 (Paola) -&gt; Via San Miceli, 1 (Paola) -&gt; Via S. Michele, 18 (Paola) -&gt; Contrada Cotugni, 34 (Paola) -&gt; Contrada Ferrari, 74 (Fuscaldo) -&gt; Contrada Ferrari, 60 (Fuscaldo) -&gt; Via Alfonso Gravina, 9 (Fuscaldo) -&gt; Via Alfonso Gravina, 1 (Fuscaldo) -&gt; Strada Provinciale 31 (Fuscaldo) -&gt; Via Fuscaldo, 77 (Fuscaldo) -&gt; Via Maggiore Alfonso Vaccari, 147 (Fuscaldo) -&gt; Via Fuscaldo, 3 (Fuscaldo) -&gt; Strada Provinciale 31, 79 (Fuscaldo) -&gt; Strada Provinciale 31 (Fuscaldo) -&gt; Strada Provinciale 31, 25 (Fuscaldo) -&gt; Strada Provinciale 31, 63 (Fuscaldo) -&gt; Strada Provinciale 31 (Fuscaldo) -&gt; Strada Provinciale 31, 11 (Fuscaldo) -&gt; Contrada Pesco (Fuscaldo)</v>
          </cell>
          <cell r="G162" t="str">
            <v>Ritorno</v>
          </cell>
          <cell r="H162" t="str">
            <v>Via Nazionale, 14</v>
          </cell>
          <cell r="I162" t="str">
            <v>Paola</v>
          </cell>
          <cell r="J162" t="str">
            <v>CS</v>
          </cell>
          <cell r="K162" t="str">
            <v>Contrada Pesco</v>
          </cell>
          <cell r="L162" t="str">
            <v>Fuscaldo</v>
          </cell>
          <cell r="M162" t="str">
            <v>CS</v>
          </cell>
          <cell r="N162">
            <v>1</v>
          </cell>
          <cell r="O162" t="str">
            <v>L</v>
          </cell>
          <cell r="P162" t="str">
            <v xml:space="preserve">Feriale - Lunedì Martedì Mercoledì Giovedì Venerdì Sabato </v>
          </cell>
          <cell r="Q162">
            <v>303</v>
          </cell>
          <cell r="R162">
            <v>17.841999999999999</v>
          </cell>
        </row>
        <row r="163">
          <cell r="A163">
            <v>1951</v>
          </cell>
          <cell r="B163" t="str">
            <v>143</v>
          </cell>
          <cell r="C163" t="str">
            <v>D</v>
          </cell>
          <cell r="D163" t="str">
            <v>1</v>
          </cell>
          <cell r="E163" t="str">
            <v>1</v>
          </cell>
          <cell r="F163" t="str">
            <v>Contrada Pesco (Fuscaldo) -&gt; Strada Provinciale 31, 11 (Fuscaldo) -&gt; Strada Provinciale 31 (Fuscaldo) -&gt; Corso Giuseppe Garibaldi, 14 (Fuscaldo) -&gt; Via Tenente Giuseppe Passalacqua, 92 (Fuscaldo) -&gt; Strada Provinciale 31, 25 (Fuscaldo) -&gt; Strada Provinciale 31 (Fuscaldo) -&gt; Via Fuscaldo, 77 (Fuscaldo) -&gt; Via Fuscaldo, 1 (Fuscaldo) -&gt; Via Maggiore Alfonso Vaccari, 147 (Fuscaldo)</v>
          </cell>
          <cell r="G163" t="str">
            <v>Andata</v>
          </cell>
          <cell r="H163" t="str">
            <v>Contrada Pesco</v>
          </cell>
          <cell r="I163" t="str">
            <v>Fuscaldo</v>
          </cell>
          <cell r="J163" t="str">
            <v>CS</v>
          </cell>
          <cell r="K163" t="str">
            <v>Via Maggiore Alfonso Vaccari, 147</v>
          </cell>
          <cell r="L163" t="str">
            <v>Fuscaldo</v>
          </cell>
          <cell r="M163" t="str">
            <v>CS</v>
          </cell>
          <cell r="N163">
            <v>1</v>
          </cell>
          <cell r="O163" t="str">
            <v>S</v>
          </cell>
          <cell r="P163" t="str">
            <v xml:space="preserve">Scolastica - Lunedì Martedì Mercoledì Giovedì Venerdì Sabato </v>
          </cell>
          <cell r="Q163">
            <v>200</v>
          </cell>
          <cell r="R163">
            <v>7.681</v>
          </cell>
        </row>
        <row r="164">
          <cell r="A164">
            <v>1952</v>
          </cell>
          <cell r="B164" t="str">
            <v>143</v>
          </cell>
          <cell r="C164" t="str">
            <v>E</v>
          </cell>
          <cell r="D164" t="str">
            <v>1</v>
          </cell>
          <cell r="E164" t="str">
            <v>1</v>
          </cell>
          <cell r="F164" t="str">
            <v>Strada Provinciale 31 (Fuscaldo) -&gt; Strada Provinciale 34, 81 (Guardia Piemontese)</v>
          </cell>
          <cell r="G164" t="str">
            <v>Ritorno</v>
          </cell>
          <cell r="H164" t="str">
            <v>Strada Provinciale 31</v>
          </cell>
          <cell r="I164" t="str">
            <v>Fuscaldo</v>
          </cell>
          <cell r="J164" t="str">
            <v>CS</v>
          </cell>
          <cell r="K164" t="str">
            <v>Strada Provinciale 34, 81</v>
          </cell>
          <cell r="L164" t="str">
            <v>Guardia Piemontese</v>
          </cell>
          <cell r="M164" t="str">
            <v>CS</v>
          </cell>
          <cell r="N164">
            <v>1</v>
          </cell>
          <cell r="O164" t="str">
            <v>L</v>
          </cell>
          <cell r="P164" t="str">
            <v xml:space="preserve">Feriale - Lunedì Martedì Mercoledì Giovedì Venerdì Sabato </v>
          </cell>
          <cell r="Q164">
            <v>303</v>
          </cell>
          <cell r="R164">
            <v>10.220000000000001</v>
          </cell>
        </row>
        <row r="165">
          <cell r="A165">
            <v>1953</v>
          </cell>
          <cell r="B165" t="str">
            <v>144</v>
          </cell>
          <cell r="C165" t="str">
            <v>A</v>
          </cell>
          <cell r="D165" t="str">
            <v>1</v>
          </cell>
          <cell r="E165" t="str">
            <v>1</v>
          </cell>
          <cell r="F165" t="str">
            <v>Strada Provinciale 34, 81 (Guardia Piemontese) -&gt; Strada Provinciale 34, 271 (Guardia Piemontese) -&gt; Strada Statale 18 Tirrena Inferiore (Fuscaldo) -&gt; Strada Statale 18 Tirrena Inferiore (Fuscaldo) -&gt; Strada Statale 18 Tirrena Inferiore-Piazzale Rione Croce (Paola) -&gt; Via Nazionale, 176 (Paola) -&gt; Via Nazionale, 93-129 (Paola) -&gt; Via Nazionale, 14 (Paola)</v>
          </cell>
          <cell r="G165" t="str">
            <v>Andata</v>
          </cell>
          <cell r="H165" t="str">
            <v>Strada Provinciale 34, 81</v>
          </cell>
          <cell r="I165" t="str">
            <v>Guardia Piemontese</v>
          </cell>
          <cell r="J165" t="str">
            <v>CS</v>
          </cell>
          <cell r="K165" t="str">
            <v>Via Nazionale, 14</v>
          </cell>
          <cell r="L165" t="str">
            <v>Paola</v>
          </cell>
          <cell r="M165" t="str">
            <v>CS</v>
          </cell>
          <cell r="N165">
            <v>1</v>
          </cell>
          <cell r="O165" t="str">
            <v>S</v>
          </cell>
          <cell r="P165" t="str">
            <v xml:space="preserve">Scolastica - Lunedì Martedì Mercoledì Giovedì Venerdì Sabato </v>
          </cell>
          <cell r="Q165">
            <v>200</v>
          </cell>
          <cell r="R165">
            <v>13.792999999999999</v>
          </cell>
        </row>
        <row r="166">
          <cell r="A166">
            <v>1954</v>
          </cell>
          <cell r="B166" t="str">
            <v>144</v>
          </cell>
          <cell r="C166" t="str">
            <v>A</v>
          </cell>
          <cell r="D166" t="str">
            <v>2</v>
          </cell>
          <cell r="E166" t="str">
            <v>1</v>
          </cell>
          <cell r="F166" t="str">
            <v>Via Lungo Aron, 1 (Cetraro) -&gt; Strada Statale 18 Tirrena Inferiore, 25 (Cetraro) -&gt; 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Strada Statale 18 Tirrena Inferiore-Piazzale Rione Croce (Paola)</v>
          </cell>
          <cell r="G166" t="str">
            <v>Andata</v>
          </cell>
          <cell r="H166" t="str">
            <v>Via Lungo Aron, 1</v>
          </cell>
          <cell r="I166" t="str">
            <v>Cetraro</v>
          </cell>
          <cell r="J166" t="str">
            <v>CS</v>
          </cell>
          <cell r="K166" t="str">
            <v>Strada Statale 18 Tirrena Inferiore-Piazzale Rione Croce</v>
          </cell>
          <cell r="L166" t="str">
            <v>Paola</v>
          </cell>
          <cell r="M166" t="str">
            <v>CS</v>
          </cell>
          <cell r="N166">
            <v>1</v>
          </cell>
          <cell r="O166" t="str">
            <v>S</v>
          </cell>
          <cell r="P166" t="str">
            <v xml:space="preserve">Scolastica - Lunedì Martedì Mercoledì Giovedì Venerdì Sabato </v>
          </cell>
          <cell r="Q166">
            <v>200</v>
          </cell>
          <cell r="R166">
            <v>20.466000000000001</v>
          </cell>
        </row>
        <row r="167">
          <cell r="A167">
            <v>1955</v>
          </cell>
          <cell r="B167" t="str">
            <v>144</v>
          </cell>
          <cell r="C167" t="str">
            <v>A</v>
          </cell>
          <cell r="D167" t="str">
            <v>3</v>
          </cell>
          <cell r="E167" t="str">
            <v>1</v>
          </cell>
          <cell r="F167" t="str">
            <v>Corso San Benedetto (Cetraro) -&gt; Piazza del Popolo, 15 (Cetraro) -&gt; Località  Castelluzzo (Cetraro) -&gt; Strada Provinciale 270, 5 (Cetraro) -&gt; Strada Statale 18 Tirrena Inferiore, 190 (Cetraro) -&gt; Strada Statale 18 Tirrena Inferiore, 25 (Cetraro) -&gt; Via Lungo Aron, 1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Strada Statale 18 Tirrena Inferiore-Piazzale Rione Croce (Paola) -&gt; Via Nazionale, 176 (Paola) -&gt; Via Nazionale, 93-129 (Paola) -&gt; Via Nazionale, 14 (Paola)</v>
          </cell>
          <cell r="G167" t="str">
            <v>Andata</v>
          </cell>
          <cell r="H167" t="str">
            <v>Corso San Benedetto</v>
          </cell>
          <cell r="I167" t="str">
            <v>Cetraro</v>
          </cell>
          <cell r="J167" t="str">
            <v>CS</v>
          </cell>
          <cell r="K167" t="str">
            <v>Via Nazionale, 14</v>
          </cell>
          <cell r="L167" t="str">
            <v>Paola</v>
          </cell>
          <cell r="M167" t="str">
            <v>CS</v>
          </cell>
          <cell r="N167">
            <v>1</v>
          </cell>
          <cell r="O167" t="str">
            <v>S</v>
          </cell>
          <cell r="P167" t="str">
            <v xml:space="preserve">Scolastica - Lunedì Martedì Mercoledì Giovedì Venerdì Sabato </v>
          </cell>
          <cell r="Q167">
            <v>200</v>
          </cell>
          <cell r="R167">
            <v>30.292999999999999</v>
          </cell>
        </row>
        <row r="168">
          <cell r="A168">
            <v>1956</v>
          </cell>
          <cell r="B168" t="str">
            <v>144</v>
          </cell>
          <cell r="C168" t="str">
            <v>A</v>
          </cell>
          <cell r="D168" t="str">
            <v>4</v>
          </cell>
          <cell r="E168" t="str">
            <v>1</v>
          </cell>
          <cell r="F168" t="str">
            <v>Strada Statale 18 Tirrena Inferiore, 25 (Cetraro) -&gt; Via Lungo Aron, 1 (Cetraro) -&gt; 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Strada Statale 18 Tirrena Inferiore-Piazzale Rione Croce (Paola) -&gt; Via Nazionale, 176 (Paola) -&gt; Via Nazionale, 93-129 (Paola) -&gt; Via Nazionale, 14 (Paola)</v>
          </cell>
          <cell r="G168" t="str">
            <v>Andata</v>
          </cell>
          <cell r="H168" t="str">
            <v>Strada Statale 18 Tirrena Inferiore, 25</v>
          </cell>
          <cell r="I168" t="str">
            <v>Cetraro</v>
          </cell>
          <cell r="J168" t="str">
            <v>CS</v>
          </cell>
          <cell r="K168" t="str">
            <v>Via Nazionale, 14</v>
          </cell>
          <cell r="L168" t="str">
            <v>Paola</v>
          </cell>
          <cell r="M168" t="str">
            <v>CS</v>
          </cell>
          <cell r="N168">
            <v>1</v>
          </cell>
          <cell r="O168" t="str">
            <v>S</v>
          </cell>
          <cell r="P168" t="str">
            <v xml:space="preserve">Scolastica - Lunedì Martedì Mercoledì Giovedì Venerdì Sabato </v>
          </cell>
          <cell r="Q168">
            <v>200</v>
          </cell>
          <cell r="R168">
            <v>23.016999999999999</v>
          </cell>
        </row>
        <row r="169">
          <cell r="A169">
            <v>1957</v>
          </cell>
          <cell r="B169" t="str">
            <v>144</v>
          </cell>
          <cell r="C169" t="str">
            <v>A</v>
          </cell>
          <cell r="D169" t="str">
            <v>1</v>
          </cell>
          <cell r="E169" t="str">
            <v>1</v>
          </cell>
          <cell r="F169" t="str">
            <v>Strada Provinciale 34, 81 (Guardia Piemontese) -&gt; Strada Provinciale 34, 271 (Guardia Piemontese) -&gt; Strada Statale 18 Tirrena Inferiore (Fuscaldo) -&gt; Strada Statale 18 Tirrena Inferiore (Fuscaldo) -&gt; Strada Statale 18 Tirrena Inferiore-Piazzale Rione Croce (Paola)</v>
          </cell>
          <cell r="G169" t="str">
            <v>Andata</v>
          </cell>
          <cell r="H169" t="str">
            <v>Strada Provinciale 34, 81</v>
          </cell>
          <cell r="I169" t="str">
            <v>Guardia Piemontese</v>
          </cell>
          <cell r="J169" t="str">
            <v>CS</v>
          </cell>
          <cell r="K169" t="str">
            <v>Strada Statale 18 Tirrena Inferiore-Piazzale Rione Croce</v>
          </cell>
          <cell r="L169" t="str">
            <v>Paola</v>
          </cell>
          <cell r="M169" t="str">
            <v>CS</v>
          </cell>
          <cell r="N169">
            <v>2</v>
          </cell>
          <cell r="O169" t="str">
            <v>L</v>
          </cell>
          <cell r="P169" t="str">
            <v xml:space="preserve">Feriale - Lunedì Martedì Mercoledì Giovedì Venerdì Sabato </v>
          </cell>
          <cell r="Q169">
            <v>303</v>
          </cell>
          <cell r="R169">
            <v>12.478</v>
          </cell>
        </row>
        <row r="170">
          <cell r="A170">
            <v>1958</v>
          </cell>
          <cell r="B170" t="str">
            <v>144</v>
          </cell>
          <cell r="C170" t="str">
            <v>A</v>
          </cell>
          <cell r="D170" t="str">
            <v>1</v>
          </cell>
          <cell r="E170" t="str">
            <v>1</v>
          </cell>
          <cell r="F170"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Via Lungo Aron, 1 (Cetraro) -&gt; Strada Provinciale 270, 5 (Cetraro) -&gt; Corso San Benedetto (Cetraro) -&gt; Contrada Manche (Cetraro) -&gt; Contrada San Ianni, 16 (Cetraro) -&gt; Contrada Lecara, 30 (Cetraro) -&gt; Località  Angilla, 33 (Cetraro)</v>
          </cell>
          <cell r="G170" t="str">
            <v>Ritorno</v>
          </cell>
          <cell r="H170" t="str">
            <v>Strada Statale 18 Tirrena Inferiore-Piazzale Rione Croce</v>
          </cell>
          <cell r="I170" t="str">
            <v>Paola</v>
          </cell>
          <cell r="J170" t="str">
            <v>CS</v>
          </cell>
          <cell r="K170" t="str">
            <v>Località  Angilla, 33</v>
          </cell>
          <cell r="L170" t="str">
            <v>Cetraro</v>
          </cell>
          <cell r="M170" t="str">
            <v>CS</v>
          </cell>
          <cell r="N170">
            <v>1</v>
          </cell>
          <cell r="O170" t="str">
            <v>S</v>
          </cell>
          <cell r="P170" t="str">
            <v xml:space="preserve">Scolastica - Lunedì Martedì Mercoledì Giovedì Venerdì Sabato </v>
          </cell>
          <cell r="Q170">
            <v>200</v>
          </cell>
          <cell r="R170">
            <v>38.832000000000001</v>
          </cell>
        </row>
        <row r="171">
          <cell r="A171">
            <v>1959</v>
          </cell>
          <cell r="B171" t="str">
            <v>144</v>
          </cell>
          <cell r="C171" t="str">
            <v>A</v>
          </cell>
          <cell r="D171" t="str">
            <v>2</v>
          </cell>
          <cell r="E171" t="str">
            <v>1</v>
          </cell>
          <cell r="F171"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Via Lungo Aron, 1 (Cetraro)</v>
          </cell>
          <cell r="G171" t="str">
            <v>Ritorno</v>
          </cell>
          <cell r="H171" t="str">
            <v>Strada Statale 18 Tirrena Inferiore-Piazzale Rione Croce</v>
          </cell>
          <cell r="I171" t="str">
            <v>Paola</v>
          </cell>
          <cell r="J171" t="str">
            <v>CS</v>
          </cell>
          <cell r="K171" t="str">
            <v>Via Lungo Aron, 1</v>
          </cell>
          <cell r="L171" t="str">
            <v>Cetraro</v>
          </cell>
          <cell r="M171" t="str">
            <v>CS</v>
          </cell>
          <cell r="N171">
            <v>1</v>
          </cell>
          <cell r="O171" t="str">
            <v>S</v>
          </cell>
          <cell r="P171" t="str">
            <v xml:space="preserve">Scolastica - Lunedì Martedì Mercoledì Giovedì Venerdì Sabato </v>
          </cell>
          <cell r="Q171">
            <v>200</v>
          </cell>
          <cell r="R171">
            <v>23.016999999999999</v>
          </cell>
        </row>
        <row r="172">
          <cell r="A172">
            <v>1960</v>
          </cell>
          <cell r="B172" t="str">
            <v>144</v>
          </cell>
          <cell r="C172" t="str">
            <v>A</v>
          </cell>
          <cell r="D172" t="str">
            <v>3</v>
          </cell>
          <cell r="E172" t="str">
            <v>1</v>
          </cell>
          <cell r="F172" t="str">
            <v>Corso San Benedetto (Cetraro) -&gt; Contrada Manche (Cetraro) -&gt; Contrada San Ianni, 16 (Cetraro) -&gt; Contrada Lecara, 30 (Cetraro) -&gt; Località  Angilla, 33 (Cetraro)</v>
          </cell>
          <cell r="G172" t="str">
            <v>Ritorno</v>
          </cell>
          <cell r="H172" t="str">
            <v>Corso San Benedetto</v>
          </cell>
          <cell r="I172" t="str">
            <v>Cetraro</v>
          </cell>
          <cell r="J172" t="str">
            <v>CS</v>
          </cell>
          <cell r="K172" t="str">
            <v>Località  Angilla, 33</v>
          </cell>
          <cell r="L172" t="str">
            <v>Cetraro</v>
          </cell>
          <cell r="M172" t="str">
            <v>CS</v>
          </cell>
          <cell r="N172">
            <v>1</v>
          </cell>
          <cell r="O172" t="str">
            <v>S</v>
          </cell>
          <cell r="P172" t="str">
            <v xml:space="preserve">Scolastica - Lunedì Martedì Mercoledì Giovedì Venerdì Sabato </v>
          </cell>
          <cell r="Q172">
            <v>200</v>
          </cell>
          <cell r="R172">
            <v>8.99</v>
          </cell>
        </row>
        <row r="173">
          <cell r="A173">
            <v>1961</v>
          </cell>
          <cell r="B173" t="str">
            <v>144</v>
          </cell>
          <cell r="C173" t="str">
            <v>A</v>
          </cell>
          <cell r="D173" t="str">
            <v>4</v>
          </cell>
          <cell r="E173" t="str">
            <v>1</v>
          </cell>
          <cell r="F173" t="str">
            <v>Strada Statale 18 Tirrena Inferiore, 25 (Cetraro) -&gt; Via Lungo Aron, 1 (Cetraro) -&gt; Piazza del Popolo, 15 (Cetraro) -&gt; Corso San Benedetto (Cetraro)</v>
          </cell>
          <cell r="G173" t="str">
            <v>Ritorno</v>
          </cell>
          <cell r="H173" t="str">
            <v>Strada Statale 18 Tirrena Inferiore, 25</v>
          </cell>
          <cell r="I173" t="str">
            <v>Cetraro</v>
          </cell>
          <cell r="J173" t="str">
            <v>CS</v>
          </cell>
          <cell r="K173" t="str">
            <v>Corso San Benedetto</v>
          </cell>
          <cell r="L173" t="str">
            <v>Cetraro</v>
          </cell>
          <cell r="M173" t="str">
            <v>CS</v>
          </cell>
          <cell r="N173">
            <v>1</v>
          </cell>
          <cell r="O173" t="str">
            <v>S</v>
          </cell>
          <cell r="P173" t="str">
            <v xml:space="preserve">Scolastica - Lunedì Martedì Mercoledì Giovedì Venerdì Sabato </v>
          </cell>
          <cell r="Q173">
            <v>200</v>
          </cell>
          <cell r="R173">
            <v>4.5650000000000004</v>
          </cell>
        </row>
        <row r="174">
          <cell r="A174">
            <v>1962</v>
          </cell>
          <cell r="B174" t="str">
            <v>144</v>
          </cell>
          <cell r="C174" t="str">
            <v>B</v>
          </cell>
          <cell r="D174" t="str">
            <v>1</v>
          </cell>
          <cell r="E174" t="str">
            <v>1</v>
          </cell>
          <cell r="F174" t="str">
            <v>Via Mar Tirreno (Guardia Piemontese) -&gt; Strada Statale  283 (Acquappesa) -&gt; Strada Provinciale 34, 81 (Guardia Piemontese) -&gt; Strada Provinciale 34, 271 (Guardia Piemontese) -&gt; Strada Statale 18 Tirrena Inferiore (Fuscaldo) -&gt; Strada Statale 18 Tirrena Inferiore (Fuscaldo) -&gt; Via Fuscaldo (Fuscaldo) -&gt; Via Fuscaldo, 1 (Fuscaldo) -&gt; Via Maggiore Alfonso Vaccari, 147 (Fuscaldo) -&gt; Strada Statale 18 Tirrena Inferiore-Piazzale Rione Croce (Paola) -&gt; Via Nazionale, 176 (Paola) -&gt; Via Nazionale, 93-129 (Paola) -&gt; Via Nazionale, 14 (Paola)</v>
          </cell>
          <cell r="G174" t="str">
            <v>Andata</v>
          </cell>
          <cell r="H174" t="str">
            <v>Via Mar Tirreno</v>
          </cell>
          <cell r="I174" t="str">
            <v>Guardia Piemontese</v>
          </cell>
          <cell r="J174" t="str">
            <v>CS</v>
          </cell>
          <cell r="K174" t="str">
            <v>Via Nazionale, 14</v>
          </cell>
          <cell r="L174" t="str">
            <v>Paola</v>
          </cell>
          <cell r="M174" t="str">
            <v>CS</v>
          </cell>
          <cell r="N174">
            <v>1</v>
          </cell>
          <cell r="O174" t="str">
            <v>L</v>
          </cell>
          <cell r="P174" t="str">
            <v xml:space="preserve">Feriale - Lunedì Martedì Mercoledì Giovedì Venerdì Sabato </v>
          </cell>
          <cell r="Q174">
            <v>303</v>
          </cell>
          <cell r="R174">
            <v>23.978000000000002</v>
          </cell>
        </row>
        <row r="175">
          <cell r="A175">
            <v>1963</v>
          </cell>
          <cell r="B175" t="str">
            <v>144</v>
          </cell>
          <cell r="C175" t="str">
            <v>B</v>
          </cell>
          <cell r="D175" t="str">
            <v>2</v>
          </cell>
          <cell r="E175" t="str">
            <v>1</v>
          </cell>
          <cell r="F175" t="str">
            <v>Via Maggiore Alfonso Vaccari, 147 (Fuscaldo) -&gt; Via Fuscaldo, 1 (Fuscaldo) -&gt; Via Fuscaldo (Fuscaldo) -&gt; Strada Statale 18 Tirrena Inferiore-Piazzale Rione Croce (Paola)</v>
          </cell>
          <cell r="G175" t="str">
            <v>Andata</v>
          </cell>
          <cell r="H175" t="str">
            <v>Via Maggiore Alfonso Vaccari, 147</v>
          </cell>
          <cell r="I175" t="str">
            <v>Fuscaldo</v>
          </cell>
          <cell r="J175" t="str">
            <v>CS</v>
          </cell>
          <cell r="K175" t="str">
            <v>Strada Statale 18 Tirrena Inferiore-Piazzale Rione Croce</v>
          </cell>
          <cell r="L175" t="str">
            <v>Paola</v>
          </cell>
          <cell r="M175" t="str">
            <v>CS</v>
          </cell>
          <cell r="N175">
            <v>1</v>
          </cell>
          <cell r="O175" t="str">
            <v>L</v>
          </cell>
          <cell r="P175" t="str">
            <v xml:space="preserve">Feriale - Lunedì Martedì Mercoledì Giovedì Venerdì Sabato </v>
          </cell>
          <cell r="Q175">
            <v>303</v>
          </cell>
          <cell r="R175">
            <v>6.5419999999999998</v>
          </cell>
        </row>
        <row r="176">
          <cell r="A176">
            <v>1964</v>
          </cell>
          <cell r="B176" t="str">
            <v>144</v>
          </cell>
          <cell r="C176" t="str">
            <v>B</v>
          </cell>
          <cell r="D176" t="str">
            <v>1</v>
          </cell>
          <cell r="E176" t="str">
            <v>1</v>
          </cell>
          <cell r="F176" t="str">
            <v>Strada Statale 18 Tirrena Inferiore-Piazzale Rione Croce (Paola) -&gt; Via Nazionale, 176 (Paola) -&gt; Via Nazionale, 93-129 (Paola) -&gt; Via Nazionale, 14 (Paola)</v>
          </cell>
          <cell r="G176" t="str">
            <v>Andata</v>
          </cell>
          <cell r="H176" t="str">
            <v>Strada Statale 18 Tirrena Inferiore-Piazzale Rione Croce</v>
          </cell>
          <cell r="I176" t="str">
            <v>Paola</v>
          </cell>
          <cell r="J176" t="str">
            <v>CS</v>
          </cell>
          <cell r="K176" t="str">
            <v>Via Nazionale, 14</v>
          </cell>
          <cell r="L176" t="str">
            <v>Paola</v>
          </cell>
          <cell r="M176" t="str">
            <v>CS</v>
          </cell>
          <cell r="N176">
            <v>1</v>
          </cell>
          <cell r="O176" t="str">
            <v>S</v>
          </cell>
          <cell r="P176" t="str">
            <v xml:space="preserve">Scolastica - Lunedì Martedì Mercoledì Giovedì Venerdì Sabato </v>
          </cell>
          <cell r="Q176">
            <v>200</v>
          </cell>
          <cell r="R176">
            <v>1.3149999999999999</v>
          </cell>
        </row>
        <row r="177">
          <cell r="A177">
            <v>1965</v>
          </cell>
          <cell r="B177" t="str">
            <v>144</v>
          </cell>
          <cell r="C177" t="str">
            <v>C</v>
          </cell>
          <cell r="D177" t="str">
            <v>1</v>
          </cell>
          <cell r="E177" t="str">
            <v>1</v>
          </cell>
          <cell r="F177" t="str">
            <v>Via Mar Tirreno (Guardia Piemontese) -&gt; Strada Statale  283 (Acquappesa) -&gt; Strada Provinciale 34, 81 (Guardia Piemontese)</v>
          </cell>
          <cell r="G177" t="str">
            <v>Andata</v>
          </cell>
          <cell r="H177" t="str">
            <v>Via Mar Tirreno</v>
          </cell>
          <cell r="I177" t="str">
            <v>Guardia Piemontese</v>
          </cell>
          <cell r="J177" t="str">
            <v>CS</v>
          </cell>
          <cell r="K177" t="str">
            <v>Strada Provinciale 34, 81</v>
          </cell>
          <cell r="L177" t="str">
            <v>Guardia Piemontese</v>
          </cell>
          <cell r="M177" t="str">
            <v>CS</v>
          </cell>
          <cell r="N177">
            <v>1</v>
          </cell>
          <cell r="O177" t="str">
            <v>L</v>
          </cell>
          <cell r="P177" t="str">
            <v xml:space="preserve">Feriale - Lunedì Martedì Mercoledì Giovedì Venerdì Sabato </v>
          </cell>
          <cell r="Q177">
            <v>303</v>
          </cell>
          <cell r="R177">
            <v>9.0289999999999999</v>
          </cell>
        </row>
        <row r="178">
          <cell r="A178">
            <v>1966</v>
          </cell>
          <cell r="B178" t="str">
            <v>144</v>
          </cell>
          <cell r="C178" t="str">
            <v>C</v>
          </cell>
          <cell r="D178" t="str">
            <v>2</v>
          </cell>
          <cell r="E178" t="str">
            <v>1</v>
          </cell>
          <cell r="F178" t="str">
            <v>Via Mar Tirreno (Guardia Piemontese) -&gt; Strada Statale  283 (Acquappesa) -&gt; Strada Provinciale 34, 81 (Guardia Piemontese) -&gt; Strada Provinciale 34, 271 (Guardia Piemontese) -&gt; Strada Statale 18 Tirrena Inferiore (Fuscaldo) -&gt; Strada Statale 18 Tirrena Inferiore (Fuscaldo) -&gt; Via Fuscaldo (Fuscaldo) -&gt; Via Fuscaldo, 1 (Fuscaldo) -&gt; Via Maggiore Alfonso Vaccari, 147 (Fuscaldo) -&gt; Contrada Linze, 1 (Fuscaldo) -&gt; Lungomare San Francesco di Paola, 74 (Paola) -&gt; Lungomare San Francesco di Paola, 72 (Paola) -&gt; Largo Dogana, 9 (Paola)</v>
          </cell>
          <cell r="G178" t="str">
            <v>Andata</v>
          </cell>
          <cell r="H178" t="str">
            <v>Via Mar Tirreno</v>
          </cell>
          <cell r="I178" t="str">
            <v>Guardia Piemontese</v>
          </cell>
          <cell r="J178" t="str">
            <v>CS</v>
          </cell>
          <cell r="K178" t="str">
            <v>Largo Dogana, 9</v>
          </cell>
          <cell r="L178" t="str">
            <v>Paola</v>
          </cell>
          <cell r="M178" t="str">
            <v>CS</v>
          </cell>
          <cell r="N178">
            <v>1</v>
          </cell>
          <cell r="O178" t="str">
            <v>L</v>
          </cell>
          <cell r="P178" t="str">
            <v xml:space="preserve">Feriale - Lunedì Martedì Mercoledì Giovedì Venerdì Sabato </v>
          </cell>
          <cell r="Q178">
            <v>303</v>
          </cell>
          <cell r="R178">
            <v>23.183</v>
          </cell>
        </row>
        <row r="179">
          <cell r="A179">
            <v>1967</v>
          </cell>
          <cell r="B179" t="str">
            <v>144</v>
          </cell>
          <cell r="C179" t="str">
            <v>C</v>
          </cell>
          <cell r="D179" t="str">
            <v>1</v>
          </cell>
          <cell r="E179" t="str">
            <v>1</v>
          </cell>
          <cell r="F179"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283 (Acquappesa) -&gt; Contrada Pantana, 10 (Acquappesa) -&gt; Via Mar Tirreno (Guardia Piemontese)</v>
          </cell>
          <cell r="G179" t="str">
            <v>Ritorno</v>
          </cell>
          <cell r="H179" t="str">
            <v>Strada Statale 18 Tirrena Inferiore-Piazzale Rione Croce</v>
          </cell>
          <cell r="I179" t="str">
            <v>Paola</v>
          </cell>
          <cell r="J179" t="str">
            <v>CS</v>
          </cell>
          <cell r="K179" t="str">
            <v>Via Mar Tirreno</v>
          </cell>
          <cell r="L179" t="str">
            <v>Guardia Piemontese</v>
          </cell>
          <cell r="M179" t="str">
            <v>CS</v>
          </cell>
          <cell r="N179">
            <v>1</v>
          </cell>
          <cell r="O179" t="str">
            <v>L</v>
          </cell>
          <cell r="P179" t="str">
            <v xml:space="preserve">Feriale - Lunedì Martedì Mercoledì Giovedì Venerdì Sabato </v>
          </cell>
          <cell r="Q179">
            <v>303</v>
          </cell>
          <cell r="R179">
            <v>25.1</v>
          </cell>
        </row>
        <row r="180">
          <cell r="A180">
            <v>1968</v>
          </cell>
          <cell r="B180" t="str">
            <v>144</v>
          </cell>
          <cell r="C180" t="str">
            <v>C</v>
          </cell>
          <cell r="D180" t="str">
            <v>2</v>
          </cell>
          <cell r="E180" t="str">
            <v>1</v>
          </cell>
          <cell r="F180" t="str">
            <v>Strada Provinciale 34, 81 (Guardia Piemontese) -&gt; Strada Statale  283 (Acquappesa) -&gt; Contrada Pantana, 10 (Acquappesa) -&gt; Via Mar Tirreno (Guardia Piemontese)</v>
          </cell>
          <cell r="G180" t="str">
            <v>Ritorno</v>
          </cell>
          <cell r="H180" t="str">
            <v>Strada Provinciale 34, 81</v>
          </cell>
          <cell r="I180" t="str">
            <v>Guardia Piemontese</v>
          </cell>
          <cell r="J180" t="str">
            <v>CS</v>
          </cell>
          <cell r="K180" t="str">
            <v>Via Mar Tirreno</v>
          </cell>
          <cell r="L180" t="str">
            <v>Guardia Piemontese</v>
          </cell>
          <cell r="M180" t="str">
            <v>CS</v>
          </cell>
          <cell r="N180">
            <v>1</v>
          </cell>
          <cell r="O180" t="str">
            <v>L</v>
          </cell>
          <cell r="P180" t="str">
            <v xml:space="preserve">Feriale - Lunedì Martedì Mercoledì Giovedì Venerdì Sabato </v>
          </cell>
          <cell r="Q180">
            <v>303</v>
          </cell>
          <cell r="R180">
            <v>9.69</v>
          </cell>
        </row>
        <row r="181">
          <cell r="A181">
            <v>1969</v>
          </cell>
          <cell r="B181" t="str">
            <v>144</v>
          </cell>
          <cell r="C181" t="str">
            <v>C</v>
          </cell>
          <cell r="D181" t="str">
            <v>3</v>
          </cell>
          <cell r="E181" t="str">
            <v>1</v>
          </cell>
          <cell r="F181" t="str">
            <v>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283 (Acquappesa) -&gt; Contrada Pantana, 10 (Acquappesa) -&gt; Via Mar Tirreno (Guardia Piemontese)</v>
          </cell>
          <cell r="G181" t="str">
            <v>Ritorno</v>
          </cell>
          <cell r="H181" t="str">
            <v>Via Nazionale, 14</v>
          </cell>
          <cell r="I181" t="str">
            <v>Paola</v>
          </cell>
          <cell r="J181" t="str">
            <v>CS</v>
          </cell>
          <cell r="K181" t="str">
            <v>Via Mar Tirreno</v>
          </cell>
          <cell r="L181" t="str">
            <v>Guardia Piemontese</v>
          </cell>
          <cell r="M181" t="str">
            <v>CS</v>
          </cell>
          <cell r="N181">
            <v>1</v>
          </cell>
          <cell r="O181" t="str">
            <v>L</v>
          </cell>
          <cell r="P181" t="str">
            <v xml:space="preserve">Feriale - Lunedì Martedì Mercoledì Giovedì Venerdì Sabato </v>
          </cell>
          <cell r="Q181">
            <v>303</v>
          </cell>
          <cell r="R181">
            <v>23.774000000000001</v>
          </cell>
        </row>
        <row r="182">
          <cell r="A182">
            <v>1970</v>
          </cell>
          <cell r="B182" t="str">
            <v>144</v>
          </cell>
          <cell r="C182" t="str">
            <v>C</v>
          </cell>
          <cell r="D182" t="str">
            <v>1</v>
          </cell>
          <cell r="E182" t="str">
            <v>1</v>
          </cell>
          <cell r="F182"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v>
          </cell>
          <cell r="G182" t="str">
            <v>Ritorno</v>
          </cell>
          <cell r="H182" t="str">
            <v>Via Nazionale, 14</v>
          </cell>
          <cell r="I182" t="str">
            <v>Paola</v>
          </cell>
          <cell r="J182" t="str">
            <v>CS</v>
          </cell>
          <cell r="K182" t="str">
            <v>Strada Provinciale 34, 81</v>
          </cell>
          <cell r="L182" t="str">
            <v>Guardia Piemontese</v>
          </cell>
          <cell r="M182" t="str">
            <v>CS</v>
          </cell>
          <cell r="N182">
            <v>1</v>
          </cell>
          <cell r="O182" t="str">
            <v>S</v>
          </cell>
          <cell r="P182" t="str">
            <v xml:space="preserve">Scolastica - Lunedì Martedì Mercoledì Giovedì Venerdì Sabato </v>
          </cell>
          <cell r="Q182">
            <v>200</v>
          </cell>
          <cell r="R182">
            <v>13.86</v>
          </cell>
        </row>
        <row r="183">
          <cell r="A183">
            <v>1971</v>
          </cell>
          <cell r="B183" t="str">
            <v>144</v>
          </cell>
          <cell r="C183" t="str">
            <v>C</v>
          </cell>
          <cell r="D183" t="str">
            <v>2</v>
          </cell>
          <cell r="E183" t="str">
            <v>1</v>
          </cell>
          <cell r="F183" t="str">
            <v>Via Nazionale, 14 (Paola) -&gt; Via della Liberta, 25 (Paola) -&gt; Via San Agata Soprana, 2 (Paola) -&gt; Via San Agata Soprana, 70-72 (Paola) -&gt; Via Melissa, 6 (Paola) -&gt; Contrada Linze, 1 (Fuscaldo) -&gt; Via Maggiore Alfonso Vaccari (Fuscaldo) -&gt; Via Maggiore Alfonso Vaccari, 147 (Fuscaldo)</v>
          </cell>
          <cell r="G183" t="str">
            <v>Ritorno</v>
          </cell>
          <cell r="H183" t="str">
            <v>Via Nazionale, 14</v>
          </cell>
          <cell r="I183" t="str">
            <v>Paola</v>
          </cell>
          <cell r="J183" t="str">
            <v>CS</v>
          </cell>
          <cell r="K183" t="str">
            <v>Via Maggiore Alfonso Vaccari, 147</v>
          </cell>
          <cell r="L183" t="str">
            <v>Fuscaldo</v>
          </cell>
          <cell r="M183" t="str">
            <v>CS</v>
          </cell>
          <cell r="N183">
            <v>1</v>
          </cell>
          <cell r="O183" t="str">
            <v>S</v>
          </cell>
          <cell r="P183" t="str">
            <v xml:space="preserve">Scolastica - Lunedì Martedì Mercoledì Giovedì Venerdì Sabato </v>
          </cell>
          <cell r="Q183">
            <v>200</v>
          </cell>
          <cell r="R183">
            <v>6.9119999999999999</v>
          </cell>
        </row>
        <row r="184">
          <cell r="A184">
            <v>1972</v>
          </cell>
          <cell r="B184" t="str">
            <v>144</v>
          </cell>
          <cell r="C184" t="str">
            <v>C</v>
          </cell>
          <cell r="D184" t="str">
            <v>3</v>
          </cell>
          <cell r="E184" t="str">
            <v>1</v>
          </cell>
          <cell r="F184"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v>
          </cell>
          <cell r="G184" t="str">
            <v>Ritorno</v>
          </cell>
          <cell r="H184" t="str">
            <v>Strada Statale 18 Tirrena Inferiore-Piazzale Rione Croce</v>
          </cell>
          <cell r="I184" t="str">
            <v>Paola</v>
          </cell>
          <cell r="J184" t="str">
            <v>CS</v>
          </cell>
          <cell r="K184" t="str">
            <v>Strada Provinciale 34, 81</v>
          </cell>
          <cell r="L184" t="str">
            <v>Guardia Piemontese</v>
          </cell>
          <cell r="M184" t="str">
            <v>CS</v>
          </cell>
          <cell r="N184">
            <v>1</v>
          </cell>
          <cell r="O184" t="str">
            <v>S</v>
          </cell>
          <cell r="P184" t="str">
            <v xml:space="preserve">Scolastica - Lunedì Martedì Mercoledì Giovedì Venerdì Sabato </v>
          </cell>
          <cell r="Q184">
            <v>200</v>
          </cell>
          <cell r="R184">
            <v>15.41</v>
          </cell>
        </row>
        <row r="185">
          <cell r="A185">
            <v>1973</v>
          </cell>
          <cell r="B185" t="str">
            <v>144</v>
          </cell>
          <cell r="C185" t="str">
            <v>C</v>
          </cell>
          <cell r="D185" t="str">
            <v>4</v>
          </cell>
          <cell r="E185" t="str">
            <v>1</v>
          </cell>
          <cell r="F185" t="str">
            <v>Strada Provinciale 34, 81 (Guardia Piemontese) -&gt; Strada Statale  283 (Acquappesa) -&gt; Contrada Pantana, 10 (Acquappesa) -&gt; Via Mar Tirreno (Guardia Piemontese)</v>
          </cell>
          <cell r="G185" t="str">
            <v>Ritorno</v>
          </cell>
          <cell r="H185" t="str">
            <v>Strada Provinciale 34, 81</v>
          </cell>
          <cell r="I185" t="str">
            <v>Guardia Piemontese</v>
          </cell>
          <cell r="J185" t="str">
            <v>CS</v>
          </cell>
          <cell r="K185" t="str">
            <v>Via Mar Tirreno</v>
          </cell>
          <cell r="L185" t="str">
            <v>Guardia Piemontese</v>
          </cell>
          <cell r="M185" t="str">
            <v>CS</v>
          </cell>
          <cell r="N185">
            <v>1</v>
          </cell>
          <cell r="O185" t="str">
            <v>S</v>
          </cell>
          <cell r="P185" t="str">
            <v xml:space="preserve">Scolastica - Lunedì Martedì Mercoledì Giovedì Venerdì Sabato </v>
          </cell>
          <cell r="Q185">
            <v>200</v>
          </cell>
          <cell r="R185">
            <v>9.69</v>
          </cell>
        </row>
        <row r="186">
          <cell r="A186">
            <v>1974</v>
          </cell>
          <cell r="B186" t="str">
            <v>144</v>
          </cell>
          <cell r="C186" t="str">
            <v>C</v>
          </cell>
          <cell r="D186" t="str">
            <v>1</v>
          </cell>
          <cell r="E186" t="str">
            <v>1</v>
          </cell>
          <cell r="F186" t="str">
            <v>Via Mar Tirreno (Guardia Piemontese) -&gt; Strada Statale  283 (Acquappesa) -&gt; Strada Provinciale 34, 81 (Guardia Piemontese)</v>
          </cell>
          <cell r="G186" t="str">
            <v>Andata</v>
          </cell>
          <cell r="H186" t="str">
            <v>Via Mar Tirreno</v>
          </cell>
          <cell r="I186" t="str">
            <v>Guardia Piemontese</v>
          </cell>
          <cell r="J186" t="str">
            <v>CS</v>
          </cell>
          <cell r="K186" t="str">
            <v>Strada Provinciale 34, 81</v>
          </cell>
          <cell r="L186" t="str">
            <v>Guardia Piemontese</v>
          </cell>
          <cell r="M186" t="str">
            <v>CS</v>
          </cell>
          <cell r="N186">
            <v>1</v>
          </cell>
          <cell r="O186" t="str">
            <v>S</v>
          </cell>
          <cell r="P186" t="str">
            <v xml:space="preserve">Scolastica - Lunedì Martedì Mercoledì Giovedì Venerdì Sabato </v>
          </cell>
          <cell r="Q186">
            <v>200</v>
          </cell>
          <cell r="R186">
            <v>9.0289999999999999</v>
          </cell>
        </row>
        <row r="187">
          <cell r="A187">
            <v>1975</v>
          </cell>
          <cell r="B187" t="str">
            <v>144</v>
          </cell>
          <cell r="C187" t="str">
            <v>D</v>
          </cell>
          <cell r="D187" t="str">
            <v>1</v>
          </cell>
          <cell r="E187" t="str">
            <v>1</v>
          </cell>
          <cell r="F187" t="str">
            <v>Via San Giuseppe, 3 (Cetraro) -&gt; Località Istrice (Cetraro) -&gt; Contrada San Pietro, 42 (Cetraro) -&gt; Contrada S. Pietro, 55 (Cetraro) -&gt; Contrada San Milanone, 15 (Cetraro) -&gt; Contrada San Milanone, 5 (Cetraro) -&gt; Contrada Vurghe, 39 (Cetraro) -&gt; Contrada Sinni, 46 (Cetraro) -&gt; Località  Sinni, 105 (Cetraro) -&gt; Contrada Manche (Cetraro) -&gt; Corso San Benedetto (Cetraro)</v>
          </cell>
          <cell r="G187" t="str">
            <v>Andata</v>
          </cell>
          <cell r="H187" t="str">
            <v>Via San Giuseppe, 3</v>
          </cell>
          <cell r="I187" t="str">
            <v>Cetraro</v>
          </cell>
          <cell r="J187" t="str">
            <v>CS</v>
          </cell>
          <cell r="K187" t="str">
            <v>Corso San Benedetto</v>
          </cell>
          <cell r="L187" t="str">
            <v>Cetraro</v>
          </cell>
          <cell r="M187" t="str">
            <v>CS</v>
          </cell>
          <cell r="N187">
            <v>2</v>
          </cell>
          <cell r="O187" t="str">
            <v>L</v>
          </cell>
          <cell r="P187" t="str">
            <v xml:space="preserve">Feriale - Lunedì Martedì Mercoledì Giovedì Venerdì Sabato </v>
          </cell>
          <cell r="Q187">
            <v>303</v>
          </cell>
          <cell r="R187">
            <v>11.404</v>
          </cell>
        </row>
        <row r="188">
          <cell r="A188">
            <v>1977</v>
          </cell>
          <cell r="B188" t="str">
            <v>144</v>
          </cell>
          <cell r="C188" t="str">
            <v>D</v>
          </cell>
          <cell r="D188" t="str">
            <v>1</v>
          </cell>
          <cell r="E188" t="str">
            <v>2</v>
          </cell>
          <cell r="F188" t="str">
            <v>Strada Provinciale 34, 81 (Guardia Piemontese) -&gt; Strada Statale 18 Tirrena Inferiore, 11 (Acquappesa) -&gt; Strada Statale 18 Tirrena Inferiore (Acquappesa) -&gt; Strada Statale 18 Tirrena Inferiore, 190 (Cetraro) -&gt; Strada Statale 18 Tirrena Inferiore, 25 (Cetraro)</v>
          </cell>
          <cell r="G188" t="str">
            <v>Ritorno</v>
          </cell>
          <cell r="H188" t="str">
            <v>Strada Provinciale 34, 81</v>
          </cell>
          <cell r="I188" t="str">
            <v>Guardia Piemontese</v>
          </cell>
          <cell r="J188" t="str">
            <v>CS</v>
          </cell>
          <cell r="K188" t="str">
            <v>Strada Statale 18 Tirrena Inferiore, 25</v>
          </cell>
          <cell r="L188" t="str">
            <v>Cetraro</v>
          </cell>
          <cell r="M188" t="str">
            <v>CS</v>
          </cell>
          <cell r="N188">
            <v>1</v>
          </cell>
          <cell r="O188" t="str">
            <v>L</v>
          </cell>
          <cell r="P188" t="str">
            <v xml:space="preserve">Feriale - Lunedì Martedì Mercoledì Giovedì Venerdì Sabato </v>
          </cell>
          <cell r="Q188">
            <v>303</v>
          </cell>
          <cell r="R188">
            <v>22.731000000000002</v>
          </cell>
        </row>
        <row r="189">
          <cell r="A189">
            <v>1978</v>
          </cell>
          <cell r="B189" t="str">
            <v>144</v>
          </cell>
          <cell r="C189" t="str">
            <v>D</v>
          </cell>
          <cell r="D189" t="str">
            <v>1</v>
          </cell>
          <cell r="E189" t="str">
            <v>1</v>
          </cell>
          <cell r="F189" t="str">
            <v>Corso San Benedetto (Cetraro) -&gt; Contrada Manche (Cetraro) -&gt; Località  Sinni, 105 (Cetraro) -&gt; Contrada Sinni, 46 (Cetraro) -&gt; Contrada Vurghe, 39 (Cetraro) -&gt; Contrada San Milanone, 5 (Cetraro) -&gt; Contrada San Milanone, 15 (Cetraro) -&gt; Contrada S. Pietro, 55 (Cetraro) -&gt; Contrada San Pietro, 42 (Cetraro) -&gt; Località Istrice (Cetraro) -&gt; Via San Giuseppe, 3 (Cetraro)</v>
          </cell>
          <cell r="G189" t="str">
            <v>Ritorno</v>
          </cell>
          <cell r="H189" t="str">
            <v>Corso San Benedetto</v>
          </cell>
          <cell r="I189" t="str">
            <v>Cetraro</v>
          </cell>
          <cell r="J189" t="str">
            <v>CS</v>
          </cell>
          <cell r="K189" t="str">
            <v>Via San Giuseppe, 3</v>
          </cell>
          <cell r="L189" t="str">
            <v>Cetraro</v>
          </cell>
          <cell r="M189" t="str">
            <v>CS</v>
          </cell>
          <cell r="N189">
            <v>1</v>
          </cell>
          <cell r="O189" t="str">
            <v>S</v>
          </cell>
          <cell r="P189" t="str">
            <v xml:space="preserve">Scolastica - Lunedì Martedì Mercoledì Giovedì Venerdì Sabato </v>
          </cell>
          <cell r="Q189">
            <v>200</v>
          </cell>
          <cell r="R189">
            <v>11.427</v>
          </cell>
        </row>
        <row r="190">
          <cell r="A190">
            <v>1979</v>
          </cell>
          <cell r="B190" t="str">
            <v>144</v>
          </cell>
          <cell r="C190" t="str">
            <v>E</v>
          </cell>
          <cell r="D190" t="str">
            <v>1</v>
          </cell>
          <cell r="E190" t="str">
            <v>1</v>
          </cell>
          <cell r="F190" t="str">
            <v>Via Lungo Aron, 1 (Cetraro) -&gt; Strada Statale 18 Tirrena Inferiore, 25 (Cetraro) -&gt; 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Via Fuscaldo, 1 (Fuscaldo) -&gt; Via Maggiore Alfonso Vaccari, 147 (Fuscaldo) -&gt; Contrada Linze, 1 (Fuscaldo) -&gt; Lungomare San Francesco di Paola, 74 (Paola) -&gt; Lungomare San Francesco di Paola, 72 (Paola) -&gt; Largo Dogana, 9 (Paola)</v>
          </cell>
          <cell r="G190" t="str">
            <v>Andata</v>
          </cell>
          <cell r="H190" t="str">
            <v>Via Lungo Aron, 1</v>
          </cell>
          <cell r="I190" t="str">
            <v>Cetraro</v>
          </cell>
          <cell r="J190" t="str">
            <v>CS</v>
          </cell>
          <cell r="K190" t="str">
            <v>Largo Dogana, 9</v>
          </cell>
          <cell r="L190" t="str">
            <v>Paola</v>
          </cell>
          <cell r="M190" t="str">
            <v>CS</v>
          </cell>
          <cell r="N190">
            <v>1</v>
          </cell>
          <cell r="O190" t="str">
            <v>S</v>
          </cell>
          <cell r="P190" t="str">
            <v xml:space="preserve">Scolastica - Lunedì Martedì Mercoledì Giovedì Venerdì Sabato </v>
          </cell>
          <cell r="Q190">
            <v>200</v>
          </cell>
          <cell r="R190">
            <v>22.141999999999999</v>
          </cell>
        </row>
        <row r="191">
          <cell r="A191">
            <v>1980</v>
          </cell>
          <cell r="B191" t="str">
            <v>144</v>
          </cell>
          <cell r="C191" t="str">
            <v>F</v>
          </cell>
          <cell r="D191" t="str">
            <v>1</v>
          </cell>
          <cell r="E191" t="str">
            <v>1</v>
          </cell>
          <cell r="F191" t="str">
            <v>Via Nazionale, 14 (Paola) -&gt; Strada Statale 18 Tirrena Inferiore, 52 (Paola) -&gt; Strada Statale 18 Tirrena Inferiore (Fuscaldo) -&gt; Strada Statale 18 Tirrena Inferiore (Fuscaldo) -&gt; Strada Provinciale 34, 271 (Guardia Piemontese) -&gt; Strada Provinciale 34, 81 (Guardia Piemontese)</v>
          </cell>
          <cell r="G191" t="str">
            <v>Ritorno</v>
          </cell>
          <cell r="H191" t="str">
            <v>Via Nazionale, 14</v>
          </cell>
          <cell r="I191" t="str">
            <v>Paola</v>
          </cell>
          <cell r="J191" t="str">
            <v>CS</v>
          </cell>
          <cell r="K191" t="str">
            <v>Strada Provinciale 34, 81</v>
          </cell>
          <cell r="L191" t="str">
            <v>Guardia Piemontese</v>
          </cell>
          <cell r="M191" t="str">
            <v>CS</v>
          </cell>
          <cell r="N191">
            <v>1</v>
          </cell>
          <cell r="O191" t="str">
            <v>L</v>
          </cell>
          <cell r="P191" t="str">
            <v xml:space="preserve">Feriale - Lunedì Martedì Mercoledì Giovedì Venerdì Sabato </v>
          </cell>
          <cell r="Q191">
            <v>303</v>
          </cell>
          <cell r="R191">
            <v>16.696999999999999</v>
          </cell>
        </row>
        <row r="192">
          <cell r="A192">
            <v>1981</v>
          </cell>
          <cell r="B192" t="str">
            <v>144</v>
          </cell>
          <cell r="C192" t="str">
            <v>G</v>
          </cell>
          <cell r="D192" t="str">
            <v>1</v>
          </cell>
          <cell r="E192" t="str">
            <v>1</v>
          </cell>
          <cell r="F192" t="str">
            <v>Largo Dogana, 9 (Paola) -&gt; Via San Agata Soprana, 2 (Paola) -&gt; Via San Agata Soprana, 70-72 (Paola) -&gt; Via Melissa, 6 (Paola) -&gt; Contrada Linze, 1 (Fuscaldo) -&gt; Strada Statale 18 Tirrena Inferiore-Piazzale Rione Croce (Paola)</v>
          </cell>
          <cell r="G192" t="str">
            <v>Andata</v>
          </cell>
          <cell r="H192" t="str">
            <v>Largo Dogana, 9</v>
          </cell>
          <cell r="I192" t="str">
            <v>Paola</v>
          </cell>
          <cell r="J192" t="str">
            <v>CS</v>
          </cell>
          <cell r="K192" t="str">
            <v>Strada Statale 18 Tirrena Inferiore-Piazzale Rione Croce</v>
          </cell>
          <cell r="L192" t="str">
            <v>Paola</v>
          </cell>
          <cell r="M192" t="str">
            <v>CS</v>
          </cell>
          <cell r="N192">
            <v>2</v>
          </cell>
          <cell r="O192" t="str">
            <v>S</v>
          </cell>
          <cell r="P192" t="str">
            <v xml:space="preserve">Scolastica - Lunedì Martedì Mercoledì Giovedì Venerdì Sabato </v>
          </cell>
          <cell r="Q192">
            <v>200</v>
          </cell>
          <cell r="R192">
            <v>6.7729999999999997</v>
          </cell>
        </row>
        <row r="193">
          <cell r="A193">
            <v>1982</v>
          </cell>
          <cell r="B193" t="str">
            <v>144</v>
          </cell>
          <cell r="C193" t="str">
            <v>G</v>
          </cell>
          <cell r="D193" t="str">
            <v>1</v>
          </cell>
          <cell r="E193" t="str">
            <v>1</v>
          </cell>
          <cell r="F193" t="str">
            <v>Largo Dogana, 9 (Paola) -&gt; Via San Agata Soprana, 2 (Paola) -&gt; Via San Agata Soprana, 70-72 (Paola) -&gt; Via Melissa, 6 (Paola) -&gt; Contrada Linze, 1 (Fuscaldo) -&gt; Strada Statale 18 Tirrena Inferiore-Piazzale Rione Croce (Paola)</v>
          </cell>
          <cell r="G193" t="str">
            <v>Andata</v>
          </cell>
          <cell r="H193" t="str">
            <v>Largo Dogana, 9</v>
          </cell>
          <cell r="I193" t="str">
            <v>Paola</v>
          </cell>
          <cell r="J193" t="str">
            <v>CS</v>
          </cell>
          <cell r="K193" t="str">
            <v>Strada Statale 18 Tirrena Inferiore-Piazzale Rione Croce</v>
          </cell>
          <cell r="L193" t="str">
            <v>Paola</v>
          </cell>
          <cell r="M193" t="str">
            <v>CS</v>
          </cell>
          <cell r="N193">
            <v>3</v>
          </cell>
          <cell r="O193" t="str">
            <v>L</v>
          </cell>
          <cell r="P193" t="str">
            <v xml:space="preserve">Feriale - Lunedì Martedì Mercoledì Giovedì Venerdì Sabato </v>
          </cell>
          <cell r="Q193">
            <v>303</v>
          </cell>
          <cell r="R193">
            <v>6.7729999999999997</v>
          </cell>
        </row>
        <row r="194">
          <cell r="A194">
            <v>1983</v>
          </cell>
          <cell r="B194" t="str">
            <v>144</v>
          </cell>
          <cell r="C194" t="str">
            <v>G</v>
          </cell>
          <cell r="D194" t="str">
            <v>1</v>
          </cell>
          <cell r="E194" t="str">
            <v>1</v>
          </cell>
          <cell r="F194"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Strada Statale 18 Tirrena Inferiore-Piazzale Rione Croce (Paola)</v>
          </cell>
          <cell r="G194" t="str">
            <v>Ritorno</v>
          </cell>
          <cell r="H194" t="str">
            <v>Strada Statale 18 Tirrena Inferiore-Piazzale Rione Croce</v>
          </cell>
          <cell r="I194" t="str">
            <v>Paola</v>
          </cell>
          <cell r="J194" t="str">
            <v>CS</v>
          </cell>
          <cell r="K194" t="str">
            <v>Strada Statale 18 Tirrena Inferiore-Piazzale Rione Croce</v>
          </cell>
          <cell r="L194" t="str">
            <v>Paola</v>
          </cell>
          <cell r="M194" t="str">
            <v>CS</v>
          </cell>
          <cell r="N194">
            <v>2</v>
          </cell>
          <cell r="O194" t="str">
            <v>S</v>
          </cell>
          <cell r="P194" t="str">
            <v xml:space="preserve">Scolastica - Lunedì Martedì Mercoledì Giovedì Venerdì Sabato </v>
          </cell>
          <cell r="Q194">
            <v>200</v>
          </cell>
          <cell r="R194">
            <v>8.7140000000000004</v>
          </cell>
        </row>
        <row r="195">
          <cell r="A195">
            <v>1984</v>
          </cell>
          <cell r="B195" t="str">
            <v>144</v>
          </cell>
          <cell r="C195" t="str">
            <v>H</v>
          </cell>
          <cell r="D195" t="str">
            <v>1</v>
          </cell>
          <cell r="E195" t="str">
            <v>1</v>
          </cell>
          <cell r="F195" t="str">
            <v>Via Lungo Aron, 1 (Cetraro) -&gt; Piazza del Popolo, 15 (Cetraro) -&gt; Corso San Benedetto (Cetraro) -&gt; Contrada Manche (Cetraro) -&gt; Località  Sinni, 105 (Cetraro) -&gt; Contrada Sinni, 46 (Cetraro) -&gt; Contrada Vurghe, 39 (Cetraro) -&gt; Contrada San Milanone, 5 (Cetraro) -&gt; Contrada San Milanone, 15 (Cetraro) -&gt; Contrada S. Pietro, 55 (Cetraro) -&gt; Contrada San Pietro, 42 (Cetraro) -&gt; Località Istrice (Cetraro) -&gt; Via San Giuseppe, 3 (Cetraro)</v>
          </cell>
          <cell r="G195" t="str">
            <v>Ritorno</v>
          </cell>
          <cell r="H195" t="str">
            <v>Via Lungo Aron, 1</v>
          </cell>
          <cell r="I195" t="str">
            <v>Cetraro</v>
          </cell>
          <cell r="J195" t="str">
            <v>CS</v>
          </cell>
          <cell r="K195" t="str">
            <v>Via San Giuseppe, 3</v>
          </cell>
          <cell r="L195" t="str">
            <v>Cetraro</v>
          </cell>
          <cell r="M195" t="str">
            <v>CS</v>
          </cell>
          <cell r="N195">
            <v>1</v>
          </cell>
          <cell r="O195" t="str">
            <v>L</v>
          </cell>
          <cell r="P195" t="str">
            <v xml:space="preserve">Feriale - Lunedì Martedì Mercoledì Giovedì Venerdì Sabato </v>
          </cell>
          <cell r="Q195">
            <v>303</v>
          </cell>
          <cell r="R195">
            <v>14.9</v>
          </cell>
        </row>
        <row r="196">
          <cell r="A196">
            <v>1985</v>
          </cell>
          <cell r="B196" t="str">
            <v>144</v>
          </cell>
          <cell r="C196" t="str">
            <v>K</v>
          </cell>
          <cell r="D196" t="str">
            <v>1</v>
          </cell>
          <cell r="E196" t="str">
            <v>1</v>
          </cell>
          <cell r="F196" t="str">
            <v>Località  Angilla, 33 (Cetraro) -&gt; Contrada San Ianni, 16 (Cetraro) -&gt; Località  Sinni, 105 (Cetraro) -&gt; Contrada Manche (Cetraro) -&gt; Corso San Benedetto (Cetraro)</v>
          </cell>
          <cell r="G196" t="str">
            <v>Andata</v>
          </cell>
          <cell r="H196" t="str">
            <v>Località  Angilla, 33</v>
          </cell>
          <cell r="I196" t="str">
            <v>Cetraro</v>
          </cell>
          <cell r="J196" t="str">
            <v>CS</v>
          </cell>
          <cell r="K196" t="str">
            <v>Corso San Benedetto</v>
          </cell>
          <cell r="L196" t="str">
            <v>Cetraro</v>
          </cell>
          <cell r="M196" t="str">
            <v>CS</v>
          </cell>
          <cell r="N196">
            <v>1</v>
          </cell>
          <cell r="O196" t="str">
            <v>L</v>
          </cell>
          <cell r="P196" t="str">
            <v xml:space="preserve">Feriale - Lunedì Martedì Mercoledì Giovedì Venerdì Sabato </v>
          </cell>
          <cell r="Q196">
            <v>303</v>
          </cell>
          <cell r="R196">
            <v>6.3540000000000001</v>
          </cell>
        </row>
        <row r="197">
          <cell r="A197">
            <v>1986</v>
          </cell>
          <cell r="B197" t="str">
            <v>144</v>
          </cell>
          <cell r="C197" t="str">
            <v>L</v>
          </cell>
          <cell r="D197" t="str">
            <v>1</v>
          </cell>
          <cell r="E197" t="str">
            <v>1</v>
          </cell>
          <cell r="F197" t="str">
            <v>Contrada Linze, 1 (Fuscaldo) -&gt; Strada Statale 18 Tirrena Inferiore-Piazzale Rione Croce (Paola)</v>
          </cell>
          <cell r="G197" t="str">
            <v>Andata</v>
          </cell>
          <cell r="H197" t="str">
            <v>Contrada Linze, 1</v>
          </cell>
          <cell r="I197" t="str">
            <v>Fuscaldo</v>
          </cell>
          <cell r="J197" t="str">
            <v>CS</v>
          </cell>
          <cell r="K197" t="str">
            <v>Strada Statale 18 Tirrena Inferiore-Piazzale Rione Croce</v>
          </cell>
          <cell r="L197" t="str">
            <v>Paola</v>
          </cell>
          <cell r="M197" t="str">
            <v>CS</v>
          </cell>
          <cell r="N197">
            <v>1</v>
          </cell>
          <cell r="O197" t="str">
            <v>S</v>
          </cell>
          <cell r="P197" t="str">
            <v xml:space="preserve">Scolastica - Lunedì Martedì Mercoledì Giovedì Venerdì Sabato </v>
          </cell>
          <cell r="Q197">
            <v>200</v>
          </cell>
          <cell r="R197">
            <v>3.14</v>
          </cell>
        </row>
        <row r="198">
          <cell r="A198">
            <v>1987</v>
          </cell>
          <cell r="B198" t="str">
            <v>145</v>
          </cell>
          <cell r="C198" t="str">
            <v>A</v>
          </cell>
          <cell r="D198" t="str">
            <v>1</v>
          </cell>
          <cell r="E198" t="str">
            <v>1</v>
          </cell>
          <cell r="F198" t="str">
            <v>Via Vittorio Alfieri, 2 (Bonifati) -&gt; Via Galileo Galilei, 100 (Bonifati) -&gt; Bivio Bonifati/Sangineto (Sangineto)</v>
          </cell>
          <cell r="G198" t="str">
            <v>Andata</v>
          </cell>
          <cell r="H198" t="str">
            <v>Via Vittorio Alfieri, 2</v>
          </cell>
          <cell r="I198" t="str">
            <v>Bonifati</v>
          </cell>
          <cell r="J198" t="str">
            <v>CS</v>
          </cell>
          <cell r="K198" t="str">
            <v>Bivio Bonifati/Sangineto</v>
          </cell>
          <cell r="L198" t="str">
            <v>Sangineto</v>
          </cell>
          <cell r="M198" t="str">
            <v>CS</v>
          </cell>
          <cell r="N198">
            <v>1</v>
          </cell>
          <cell r="O198" t="str">
            <v>L</v>
          </cell>
          <cell r="P198" t="str">
            <v xml:space="preserve">Feriale - Lunedì Martedì Mercoledì Giovedì Venerdì Sabato </v>
          </cell>
          <cell r="Q198">
            <v>303</v>
          </cell>
          <cell r="R198">
            <v>3.2519999999999998</v>
          </cell>
        </row>
        <row r="199">
          <cell r="A199">
            <v>1988</v>
          </cell>
          <cell r="B199" t="str">
            <v>145</v>
          </cell>
          <cell r="C199" t="str">
            <v>A</v>
          </cell>
          <cell r="D199" t="str">
            <v>2</v>
          </cell>
          <cell r="E199" t="str">
            <v>1</v>
          </cell>
          <cell r="F199" t="str">
            <v>Bivio Bonifati/Sangineto (Sangineto) -&gt; Contrada S.Basile (Sangineto) -&gt; Contrada Cacciola (Sangineto) -&gt; Strada Statale 18 Tirrena Inferiore, 55 (Sangineto) -&gt; Strada Statale 18 Tirrena Inferiore, 79 (Bonifati) -&gt; Strada Statale 18 Tirrena Inferiore, 79 (Bonifati) -&gt; Strada Statale 18 Tirrena Inferiore (Cetraro) -&gt; Strada Statale 18 Tirrena Inferiore (Cetraro) -&gt; Strada Statale 18 Tirrena Inferiore, 25 (Cetraro) -&gt; 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Via Fuscaldo, 1 (Fuscaldo) -&gt; Via Maggiore Alfonso Vaccari, 147 (Fuscaldo) -&gt; Contrada Linze, 1 (Fuscaldo) -&gt; Lungomare San Francesco di Paola, 74 (Paola) -&gt; Lungomare San Francesco di Paola, 72 (Paola) -&gt; Largo Dogana, 9 (Paola)</v>
          </cell>
          <cell r="G199" t="str">
            <v>Andata</v>
          </cell>
          <cell r="H199" t="str">
            <v>Bivio Bonifati/Sangineto</v>
          </cell>
          <cell r="I199" t="str">
            <v>Sangineto</v>
          </cell>
          <cell r="J199" t="str">
            <v>CS</v>
          </cell>
          <cell r="K199" t="str">
            <v>Largo Dogana, 9</v>
          </cell>
          <cell r="L199" t="str">
            <v>Paola</v>
          </cell>
          <cell r="M199" t="str">
            <v>CS</v>
          </cell>
          <cell r="N199">
            <v>1</v>
          </cell>
          <cell r="O199" t="str">
            <v>L</v>
          </cell>
          <cell r="P199" t="str">
            <v xml:space="preserve">Feriale - Lunedì Martedì Mercoledì Giovedì Venerdì Sabato </v>
          </cell>
          <cell r="Q199">
            <v>303</v>
          </cell>
          <cell r="R199">
            <v>36.411000000000001</v>
          </cell>
        </row>
        <row r="200">
          <cell r="A200">
            <v>1989</v>
          </cell>
          <cell r="B200" t="str">
            <v>145</v>
          </cell>
          <cell r="C200" t="str">
            <v>A</v>
          </cell>
          <cell r="D200" t="str">
            <v>3</v>
          </cell>
          <cell r="E200" t="str">
            <v>1</v>
          </cell>
          <cell r="F200" t="str">
            <v>Via Vittorio Alfieri, 2 (Bonifati) -&gt; Via Galileo Galilei, 100 (Bonifati) -&gt; Bivio Bonifati/Sangineto (Sangineto) -&gt; Contrada S.Basile (Sangineto) -&gt; Contrada Cacciola (Sangineto) -&gt; Strada Statale 18 Tirrena Inferiore, 55 (Sangineto) -&gt; Strada Statale 18 Tirrena Inferiore, 79 (Bonifati) -&gt; Strada Statale 18 Tirrena Inferiore, 79 (Bonifati) -&gt; Strada Statale 18 Tirrena Inferiore (Cetraro) -&gt; Strada Statale 18 Tirrena Inferiore (Cetraro) -&gt; Strada Statale 18 Tirrena Inferiore, 25 (Cetraro) -&gt; Strada Statale 18 Tirrena Inferiore, 190 (Cetraro) -&gt; Strada Statale 18 Tirrena Inferiore (Acquappesa) -&gt; Strada Statale 18 Tirrena Inferiore, 11 (Acquappesa) -&gt; Strada Provinciale 34, 81 (Guardia Piemontese)</v>
          </cell>
          <cell r="G200" t="str">
            <v>Andata</v>
          </cell>
          <cell r="H200" t="str">
            <v>Via Vittorio Alfieri, 2</v>
          </cell>
          <cell r="I200" t="str">
            <v>Bonifati</v>
          </cell>
          <cell r="J200" t="str">
            <v>CS</v>
          </cell>
          <cell r="K200" t="str">
            <v>Strada Provinciale 34, 81</v>
          </cell>
          <cell r="L200" t="str">
            <v>Guardia Piemontese</v>
          </cell>
          <cell r="M200" t="str">
            <v>CS</v>
          </cell>
          <cell r="N200">
            <v>1</v>
          </cell>
          <cell r="O200" t="str">
            <v>S</v>
          </cell>
          <cell r="P200" t="str">
            <v xml:space="preserve">Scolastica - Lunedì Martedì Mercoledì Giovedì Venerdì Sabato </v>
          </cell>
          <cell r="Q200">
            <v>200</v>
          </cell>
          <cell r="R200">
            <v>25.509</v>
          </cell>
        </row>
        <row r="201">
          <cell r="A201">
            <v>1990</v>
          </cell>
          <cell r="B201" t="str">
            <v>145</v>
          </cell>
          <cell r="C201" t="str">
            <v>A</v>
          </cell>
          <cell r="D201" t="str">
            <v>1</v>
          </cell>
          <cell r="E201" t="str">
            <v>1</v>
          </cell>
          <cell r="F201" t="str">
            <v>Strada Statale 18 Tirrena Inferiore, 55 (Sangineto) -&gt; Strada Statale 18 Tirrena Inferiore, 79 (Bonifati) -&gt; Strada Statale 18 Tirrena Inferiore, 79 (Bonifati) -&gt; Strada Statale 18 Tirrena Inferiore (Cetraro) -&gt; Strada Statale 18 Tirrena Inferiore (Cetraro) -&gt; Strada Statale 18 Tirrena Inferiore, 25 (Cetraro) -&gt; Strada Statale 18 Tirrena Inferiore, 190 (Cetraro) -&gt; Strada Statale 18 Tirrena Inferiore (Acquappesa) -&gt; Strada Statale 18 Tirrena Inferiore, 11 (Acquappesa) -&gt; Strada Provinciale 34, 81 (Guardia Piemontese)</v>
          </cell>
          <cell r="G201" t="str">
            <v>Andata</v>
          </cell>
          <cell r="H201" t="str">
            <v>Strada Statale 18 Tirrena Inferiore, 55</v>
          </cell>
          <cell r="I201" t="str">
            <v>Sangineto</v>
          </cell>
          <cell r="J201" t="str">
            <v>CS</v>
          </cell>
          <cell r="K201" t="str">
            <v>Strada Provinciale 34, 81</v>
          </cell>
          <cell r="L201" t="str">
            <v>Guardia Piemontese</v>
          </cell>
          <cell r="M201" t="str">
            <v>CS</v>
          </cell>
          <cell r="N201">
            <v>1</v>
          </cell>
          <cell r="O201" t="str">
            <v>S</v>
          </cell>
          <cell r="P201" t="str">
            <v xml:space="preserve">Scolastica - Lunedì Martedì Mercoledì Giovedì Venerdì Sabato </v>
          </cell>
          <cell r="Q201">
            <v>200</v>
          </cell>
          <cell r="R201">
            <v>18.818000000000001</v>
          </cell>
        </row>
        <row r="202">
          <cell r="A202">
            <v>1991</v>
          </cell>
          <cell r="B202" t="str">
            <v>145</v>
          </cell>
          <cell r="C202" t="str">
            <v>A</v>
          </cell>
          <cell r="D202" t="str">
            <v>2</v>
          </cell>
          <cell r="E202" t="str">
            <v>2</v>
          </cell>
          <cell r="F202" t="str">
            <v>Via Vittorio Alfieri, 2 (Bonifati) -&gt; Via Galileo Galilei, 100 (Bonifati) -&gt; Bivio Bonifati/Sangineto (Sangineto) -&gt; Contrada S.Basile (Sangineto) -&gt; Contrada Cacciola (Sangineto) -&gt; Strada Statale 18 Tirrena Inferiore, 55 (Sangineto) -&gt; Strada Statale 18 Tirrena Inferiore, 79 (Bonifati) -&gt; Strada Statale 18 Tirrena Inferiore, 79 (Bonifati) -&gt; Via Nazionale, 114 (Bonifati) -&gt; Via Nazionale, 44 (Bonifati) -&gt; Strada Statale 18 Tirrena Inferiore (Cetraro) -&gt; Strada Statale 18 Tirrena Inferiore (Cetraro) -&gt; Strada Statale 18 Tirrena Inferiore, 25 (Cetraro) -&gt; Strada Statale 18 Tirrena Inferiore, 190 (Cetraro) -&gt; Strada Statale 18 Tirrena Inferiore (Acquappesa) -&gt; Strada Statale 18 Tirrena Inferiore, 11 (Acquappesa) -&gt; Strada Provinciale 34, 81 (Guardia Piemontese)</v>
          </cell>
          <cell r="G202" t="str">
            <v>Andata</v>
          </cell>
          <cell r="H202" t="str">
            <v>Via Vittorio Alfieri, 2</v>
          </cell>
          <cell r="I202" t="str">
            <v>Bonifati</v>
          </cell>
          <cell r="J202" t="str">
            <v>CS</v>
          </cell>
          <cell r="K202" t="str">
            <v>Strada Provinciale 34, 81</v>
          </cell>
          <cell r="L202" t="str">
            <v>Guardia Piemontese</v>
          </cell>
          <cell r="M202" t="str">
            <v>CS</v>
          </cell>
          <cell r="N202">
            <v>1</v>
          </cell>
          <cell r="O202" t="str">
            <v>S</v>
          </cell>
          <cell r="P202" t="str">
            <v xml:space="preserve">Scolastica - Lunedì Martedì Mercoledì Giovedì Venerdì Sabato </v>
          </cell>
          <cell r="Q202">
            <v>200</v>
          </cell>
          <cell r="R202">
            <v>39.948</v>
          </cell>
        </row>
        <row r="203">
          <cell r="A203">
            <v>1992</v>
          </cell>
          <cell r="B203" t="str">
            <v>145</v>
          </cell>
          <cell r="C203" t="str">
            <v>A</v>
          </cell>
          <cell r="D203" t="str">
            <v>1</v>
          </cell>
          <cell r="E203" t="str">
            <v>2</v>
          </cell>
          <cell r="F203" t="str">
            <v>Strada Statale 18 Tirrena Inferiore-Piazzale Rione Croce (Paola) -&gt; Via Nazionale, 176 (Paola) -&gt; Via Nazionale, 93-129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Strada Statale 18 Tirrena Inferiore (Cetraro) -&gt; Strada Statale 18 Tirrena Inferiore (Cetraro) -&gt; Strada Statale 18 Tirrena Inferiore, 34 (Bonifati) -&gt; Via Nazionale, 114 (Bonifati) -&gt; Strada Statale 18 Tirrena Inferiore, 26 (Bonifati) -&gt; Strada Statale 18 Tirrena Inferiore, 79 (Bonifati) -&gt; Strada Statale 18 Tirrena Inferiore, 55 (Sangineto) -&gt; Contrada Cacciola (Sangineto) -&gt; Contrada S.Basile (Sangineto) -&gt; Bivio Bonifati/Sangineto (Sangineto) -&gt; Località Crocicella (Bonifati) -&gt; Via Roma, 25 (Bonifati) -&gt; Via Vittorio Alfieri, 2 (Bonifati)</v>
          </cell>
          <cell r="G203" t="str">
            <v>Ritorno</v>
          </cell>
          <cell r="H203" t="str">
            <v>Strada Statale 18 Tirrena Inferiore-Piazzale Rione Croce</v>
          </cell>
          <cell r="I203" t="str">
            <v>Paola</v>
          </cell>
          <cell r="J203" t="str">
            <v>CS</v>
          </cell>
          <cell r="K203" t="str">
            <v>Via Vittorio Alfieri, 2</v>
          </cell>
          <cell r="L203" t="str">
            <v>Bonifati</v>
          </cell>
          <cell r="M203" t="str">
            <v>CS</v>
          </cell>
          <cell r="N203">
            <v>1</v>
          </cell>
          <cell r="O203" t="str">
            <v>S</v>
          </cell>
          <cell r="P203" t="str">
            <v xml:space="preserve">Scolastica - Lunedì Martedì Mercoledì Giovedì Venerdì Sabato </v>
          </cell>
          <cell r="Q203">
            <v>200</v>
          </cell>
          <cell r="R203">
            <v>43.838999999999999</v>
          </cell>
        </row>
        <row r="204">
          <cell r="A204">
            <v>1993</v>
          </cell>
          <cell r="B204" t="str">
            <v>145</v>
          </cell>
          <cell r="C204" t="str">
            <v>A</v>
          </cell>
          <cell r="D204" t="str">
            <v>1</v>
          </cell>
          <cell r="E204" t="str">
            <v>1</v>
          </cell>
          <cell r="F204" t="str">
            <v>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Strada Statale 18 Tirrena Inferiore (Cetraro) -&gt; Strada Statale 18 Tirrena Inferiore (Cetraro) -&gt; Strada Statale 18 Tirrena Inferiore, 34 (Bonifati) -&gt; Via Nazionale, 114 (Bonifati) -&gt; Strada Statale 18 Tirrena Inferiore, 26 (Bonifati) -&gt; Strada Statale 18 Tirrena Inferiore, 79 (Bonifati) -&gt; Strada Statale 18 Tirrena Inferiore, 55 (Sangineto) -&gt; Contrada Cacciola (Sangineto) -&gt; Contrada S.Basile (Sangineto)</v>
          </cell>
          <cell r="G204" t="str">
            <v>Ritorno</v>
          </cell>
          <cell r="H204" t="str">
            <v>Via Nazionale, 14</v>
          </cell>
          <cell r="I204" t="str">
            <v>Paola</v>
          </cell>
          <cell r="J204" t="str">
            <v>CS</v>
          </cell>
          <cell r="K204" t="str">
            <v>Contrada S.Basile</v>
          </cell>
          <cell r="L204" t="str">
            <v>Sangineto</v>
          </cell>
          <cell r="M204" t="str">
            <v>CS</v>
          </cell>
          <cell r="N204">
            <v>1</v>
          </cell>
          <cell r="O204" t="str">
            <v>L</v>
          </cell>
          <cell r="P204" t="str">
            <v xml:space="preserve">Feriale - Lunedì Martedì Mercoledì Giovedì Venerdì Sabato </v>
          </cell>
          <cell r="Q204">
            <v>303</v>
          </cell>
          <cell r="R204">
            <v>36.502000000000002</v>
          </cell>
        </row>
        <row r="205">
          <cell r="A205">
            <v>1994</v>
          </cell>
          <cell r="B205" t="str">
            <v>145</v>
          </cell>
          <cell r="C205" t="str">
            <v>A</v>
          </cell>
          <cell r="D205" t="str">
            <v>2</v>
          </cell>
          <cell r="E205" t="str">
            <v>1</v>
          </cell>
          <cell r="F205" t="str">
            <v>Contrada S.Basile (Sangineto) -&gt; Bivio Bonifati/Sangineto (Sangineto) -&gt; Località Crocicella (Bonifati) -&gt; Via Roma, 25 (Bonifati) -&gt; Via Vittorio Alfieri, 2 (Bonifati)</v>
          </cell>
          <cell r="G205" t="str">
            <v>Ritorno</v>
          </cell>
          <cell r="H205" t="str">
            <v>Contrada S.Basile</v>
          </cell>
          <cell r="I205" t="str">
            <v>Sangineto</v>
          </cell>
          <cell r="J205" t="str">
            <v>CS</v>
          </cell>
          <cell r="K205" t="str">
            <v>Via Vittorio Alfieri, 2</v>
          </cell>
          <cell r="L205" t="str">
            <v>Bonifati</v>
          </cell>
          <cell r="M205" t="str">
            <v>CS</v>
          </cell>
          <cell r="N205">
            <v>1</v>
          </cell>
          <cell r="O205" t="str">
            <v>L</v>
          </cell>
          <cell r="P205" t="str">
            <v xml:space="preserve">Feriale - Lunedì Martedì Mercoledì Giovedì Venerdì Sabato </v>
          </cell>
          <cell r="Q205">
            <v>303</v>
          </cell>
          <cell r="R205">
            <v>6.0670000000000002</v>
          </cell>
        </row>
        <row r="206">
          <cell r="A206">
            <v>1995</v>
          </cell>
          <cell r="B206" t="str">
            <v>145</v>
          </cell>
          <cell r="C206" t="str">
            <v>A</v>
          </cell>
          <cell r="D206" t="str">
            <v>3</v>
          </cell>
          <cell r="E206" t="str">
            <v>1</v>
          </cell>
          <cell r="F206" t="str">
            <v>Strada Provinciale 34, 81 (Guardia Piemontese) -&gt; Strada Statale 18 Tirrena Inferiore, 11 (Acquappesa) -&gt; Strada Statale 18 Tirrena Inferiore (Acquappesa) -&gt; Strada Statale 18 Tirrena Inferiore, 190 (Cetraro) -&gt; Strada Statale 18 Tirrena Inferiore, 25 (Cetraro) -&gt; Strada Statale 18 Tirrena Inferiore (Cetraro) -&gt; Strada Statale 18 Tirrena Inferiore (Cetraro) -&gt; Strada Statale 18 Tirrena Inferiore, 34 (Bonifati) -&gt; Strada Statale 18 Tirrena Inferiore, 26 (Bonifati) -&gt; Strada Statale 18 Tirrena Inferiore, 79 (Bonifati) -&gt; Strada Statale 18 Tirrena Inferiore, 55 (Sangineto) -&gt; Contrada Cacciola (Sangineto) -&gt; Contrada S.Basile (Sangineto) -&gt; Bivio Bonifati/Sangineto (Sangineto) -&gt; Località Crocicella (Bonifati) -&gt; Via Roma, 25 (Bonifati) -&gt; Via Vittorio Alfieri, 2 (Bonifati)</v>
          </cell>
          <cell r="G206" t="str">
            <v>Ritorno</v>
          </cell>
          <cell r="H206" t="str">
            <v>Strada Provinciale 34, 81</v>
          </cell>
          <cell r="I206" t="str">
            <v>Guardia Piemontese</v>
          </cell>
          <cell r="J206" t="str">
            <v>CS</v>
          </cell>
          <cell r="K206" t="str">
            <v>Via Vittorio Alfieri, 2</v>
          </cell>
          <cell r="L206" t="str">
            <v>Bonifati</v>
          </cell>
          <cell r="M206" t="str">
            <v>CS</v>
          </cell>
          <cell r="N206">
            <v>1</v>
          </cell>
          <cell r="O206" t="str">
            <v>L</v>
          </cell>
          <cell r="P206" t="str">
            <v xml:space="preserve">Feriale - Lunedì Martedì Mercoledì Giovedì Venerdì Sabato </v>
          </cell>
          <cell r="Q206">
            <v>303</v>
          </cell>
          <cell r="R206">
            <v>26.79</v>
          </cell>
        </row>
        <row r="207">
          <cell r="A207">
            <v>1996</v>
          </cell>
          <cell r="B207" t="str">
            <v>145</v>
          </cell>
          <cell r="C207" t="str">
            <v>B</v>
          </cell>
          <cell r="D207" t="str">
            <v>1</v>
          </cell>
          <cell r="E207" t="str">
            <v>1</v>
          </cell>
          <cell r="F207" t="str">
            <v>Strada Statale 18 Tirrena Inferiore, 25 (Cetraro) -&gt; Strada Statale 18 Tirrena Inferiore (Cetraro) -&gt; Strada Statale 18 Tirrena Inferiore (Cetraro) -&gt; Strada Statale 18 Tirrena Inferiore, 34 (Bonifati) -&gt; Strada Statale 18 Tirrena Inferiore, 26 (Bonifati) -&gt; Strada Statale 18 Tirrena Inferiore, 79 (Bonifati) -&gt; Strada Statale 18 Tirrena Inferiore, 55 (Sangineto) -&gt; Strada Statale 18 Tirrena Inferiore, 55 (Sangineto)</v>
          </cell>
          <cell r="G207" t="str">
            <v>Ritorno</v>
          </cell>
          <cell r="H207" t="str">
            <v>Strada Statale 18 Tirrena Inferiore, 25</v>
          </cell>
          <cell r="I207" t="str">
            <v>Cetraro</v>
          </cell>
          <cell r="J207" t="str">
            <v>CS</v>
          </cell>
          <cell r="K207" t="str">
            <v>Strada Statale 18 Tirrena Inferiore, 55</v>
          </cell>
          <cell r="L207" t="str">
            <v>Sangineto</v>
          </cell>
          <cell r="M207" t="str">
            <v>CS</v>
          </cell>
          <cell r="N207">
            <v>1</v>
          </cell>
          <cell r="O207" t="str">
            <v>S</v>
          </cell>
          <cell r="P207" t="str">
            <v xml:space="preserve">Scolastica - Lunedì Martedì Mercoledì Giovedì Venerdì Sabato </v>
          </cell>
          <cell r="Q207">
            <v>200</v>
          </cell>
          <cell r="R207">
            <v>11.599</v>
          </cell>
        </row>
        <row r="208">
          <cell r="A208">
            <v>1997</v>
          </cell>
          <cell r="B208" t="str">
            <v>145</v>
          </cell>
          <cell r="C208" t="str">
            <v>B</v>
          </cell>
          <cell r="D208" t="str">
            <v>1</v>
          </cell>
          <cell r="E208" t="str">
            <v>1</v>
          </cell>
          <cell r="F208" t="str">
            <v>Via Maggiore Alfonso Vaccari, 147 (Fuscaldo) -&gt; Via Fuscaldo, 1 (Fuscaldo) -&gt; Via Fuscaldo (Fuscaldo) -&gt; Strada Statale 18 Tirrena Inferiore-Piazzale Rione Croce (Paola) -&gt; Via Nazionale, 176 (Paola) -&gt; Via Nazionale, 93-129 (Paola) -&gt; Via Nazionale, 14 (Paola)</v>
          </cell>
          <cell r="G208" t="str">
            <v>Andata</v>
          </cell>
          <cell r="H208" t="str">
            <v>Via Maggiore Alfonso Vaccari, 147</v>
          </cell>
          <cell r="I208" t="str">
            <v>Fuscaldo</v>
          </cell>
          <cell r="J208" t="str">
            <v>CS</v>
          </cell>
          <cell r="K208" t="str">
            <v>Via Nazionale, 14</v>
          </cell>
          <cell r="L208" t="str">
            <v>Paola</v>
          </cell>
          <cell r="M208" t="str">
            <v>CS</v>
          </cell>
          <cell r="N208">
            <v>1</v>
          </cell>
          <cell r="O208" t="str">
            <v>L</v>
          </cell>
          <cell r="P208" t="str">
            <v xml:space="preserve">Feriale - Lunedì Martedì Mercoledì Giovedì Venerdì Sabato </v>
          </cell>
          <cell r="Q208">
            <v>303</v>
          </cell>
          <cell r="R208">
            <v>7.8570000000000002</v>
          </cell>
        </row>
        <row r="209">
          <cell r="A209">
            <v>1998</v>
          </cell>
          <cell r="B209" t="str">
            <v>145</v>
          </cell>
          <cell r="C209" t="str">
            <v>C</v>
          </cell>
          <cell r="D209" t="str">
            <v>1</v>
          </cell>
          <cell r="E209" t="str">
            <v>1</v>
          </cell>
          <cell r="F209" t="str">
            <v>Largo Dogana, 9 (Paola) -&gt; Via San Agata Soprana, 2 (Paola) -&gt; Via San Agata Soprana, 70-72 (Paola) -&gt; Via Melissa, 6 (Paola) -&gt; Contrada Linze, 1 (Fuscaldo) -&gt; Strada Statale 18 Tirrena Inferiore-Piazzale Rione Croce (Paola) -&gt; Via Nazionale, 176 (Paola) -&gt; Via Nazionale, 93-129 (Paola) -&gt; Via Nazionale, 14 (Paola)</v>
          </cell>
          <cell r="G209" t="str">
            <v>Andata</v>
          </cell>
          <cell r="H209" t="str">
            <v>Largo Dogana, 9</v>
          </cell>
          <cell r="I209" t="str">
            <v>Paola</v>
          </cell>
          <cell r="J209" t="str">
            <v>CS</v>
          </cell>
          <cell r="K209" t="str">
            <v>Via Nazionale, 14</v>
          </cell>
          <cell r="L209" t="str">
            <v>Paola</v>
          </cell>
          <cell r="M209" t="str">
            <v>CS</v>
          </cell>
          <cell r="N209">
            <v>1</v>
          </cell>
          <cell r="O209" t="str">
            <v>L</v>
          </cell>
          <cell r="P209" t="str">
            <v xml:space="preserve">Feriale - Lunedì Martedì Mercoledì Giovedì Venerdì Sabato </v>
          </cell>
          <cell r="Q209">
            <v>303</v>
          </cell>
          <cell r="R209">
            <v>8.0960000000000001</v>
          </cell>
        </row>
        <row r="210">
          <cell r="A210">
            <v>1999</v>
          </cell>
          <cell r="B210" t="str">
            <v>146</v>
          </cell>
          <cell r="C210" t="str">
            <v>A</v>
          </cell>
          <cell r="D210" t="str">
            <v>1</v>
          </cell>
          <cell r="E210" t="str">
            <v>1</v>
          </cell>
          <cell r="F210" t="str">
            <v>Via I Maggio, 44 (Sangineto) -&gt; Via Giacomo Matteotti, 116 (Sangineto) -&gt; Via Giacomo Matteotti, 89 (Sangineto) -&gt; Via Giacomo Matteotti, 101 (Sangineto) -&gt; Contrada Bromboli (Sangineto) -&gt; Bivio Bonifati/Sangineto (Sangineto) -&gt; Contrada S.Basile (Sangineto) -&gt; Contrada Cacciola (Sangineto) -&gt; Strada Statale 18 Tirrena Inferiore, 55 (Sangineto) -&gt; Strada Statale 18 Tirrena Inferiore (Belvedere Marittimo) -&gt; Via degli Aragonesi, 63 (Belvedere Marittimo) -&gt; Via degli Aragonesi, 5 (Belvedere Marittimo) -&gt; Piazza Amellino, 14 (Belvedere Marittimo) -&gt; Via Giustino Fortunato, 44 (Belvedere Marittimo) -&gt; Via Giustino Fortunato, 220 (Belvedere Marittimo) -&gt; Strada Statale 18 Tirrena Inferiore (Belvedere Marittimo) -&gt; Strada Statale 18 Tirrena Inferiore (Diamante) -&gt; Via Panoramica, 79 (Diamante)</v>
          </cell>
          <cell r="G210" t="str">
            <v>Andata</v>
          </cell>
          <cell r="H210" t="str">
            <v>Via I Maggio, 44</v>
          </cell>
          <cell r="I210" t="str">
            <v>Sangineto</v>
          </cell>
          <cell r="J210" t="str">
            <v>CS</v>
          </cell>
          <cell r="K210" t="str">
            <v>Via Panoramica, 79</v>
          </cell>
          <cell r="L210" t="str">
            <v>Diamante</v>
          </cell>
          <cell r="M210" t="str">
            <v>CS</v>
          </cell>
          <cell r="N210">
            <v>1</v>
          </cell>
          <cell r="O210" t="str">
            <v>S</v>
          </cell>
          <cell r="P210" t="str">
            <v xml:space="preserve">Scolastica - Lunedì Martedì Mercoledì Giovedì Venerdì Sabato </v>
          </cell>
          <cell r="Q210">
            <v>200</v>
          </cell>
          <cell r="R210">
            <v>26.952999999999999</v>
          </cell>
        </row>
        <row r="211">
          <cell r="A211">
            <v>2000</v>
          </cell>
          <cell r="B211" t="str">
            <v>146</v>
          </cell>
          <cell r="C211" t="str">
            <v>A</v>
          </cell>
          <cell r="D211" t="str">
            <v>2</v>
          </cell>
          <cell r="E211" t="str">
            <v>1</v>
          </cell>
          <cell r="F211" t="str">
            <v>Strada Statale 18 Tirrena Inferiore (Belvedere Marittimo) -&gt; Strada Statale 18 Tirrena Inferiore (Diamante) -&gt; Via Panoramica, 79 (Diamante)</v>
          </cell>
          <cell r="G211" t="str">
            <v>Andata</v>
          </cell>
          <cell r="H211" t="str">
            <v>Strada Statale 18 Tirrena Inferiore</v>
          </cell>
          <cell r="I211" t="str">
            <v>Belvedere Marittimo</v>
          </cell>
          <cell r="J211" t="str">
            <v>CS</v>
          </cell>
          <cell r="K211" t="str">
            <v>Via Panoramica, 79</v>
          </cell>
          <cell r="L211" t="str">
            <v>Diamante</v>
          </cell>
          <cell r="M211" t="str">
            <v>CS</v>
          </cell>
          <cell r="N211">
            <v>1</v>
          </cell>
          <cell r="O211" t="str">
            <v>S</v>
          </cell>
          <cell r="P211" t="str">
            <v xml:space="preserve">Scolastica - Lunedì Martedì Mercoledì Giovedì Venerdì Sabato </v>
          </cell>
          <cell r="Q211">
            <v>200</v>
          </cell>
          <cell r="R211">
            <v>11.574999999999999</v>
          </cell>
        </row>
        <row r="212">
          <cell r="A212">
            <v>2001</v>
          </cell>
          <cell r="B212" t="str">
            <v>146</v>
          </cell>
          <cell r="C212" t="str">
            <v>A</v>
          </cell>
          <cell r="D212" t="str">
            <v>3</v>
          </cell>
          <cell r="E212" t="str">
            <v>1</v>
          </cell>
          <cell r="F212" t="str">
            <v>Via I Maggio, 44 (Sangineto) -&gt; Via Giacomo Matteotti, 116 (Sangineto) -&gt; Via Giacomo Matteotti, 89 (Sangineto) -&gt; Via Giacomo Matteotti, 101 (Sangineto) -&gt; Contrada Bromboli (Sangineto) -&gt; Bivio Bonifati/Sangineto (Sangineto) -&gt; Contrada S.Basile (Sangineto) -&gt; Contrada Cacciola (Sangineto) -&gt; Strada Statale 18 Tirrena Inferiore, 55 (Sangineto) -&gt; Strada Statale 18 Tirrena Inferiore (Belvedere Marittimo) -&gt; Strada Statale 18 Tirrena Inferiore (Diamante) -&gt; Via Panoramica, 79 (Diamante)</v>
          </cell>
          <cell r="G212" t="str">
            <v>Andata</v>
          </cell>
          <cell r="H212" t="str">
            <v>Via I Maggio, 44</v>
          </cell>
          <cell r="I212" t="str">
            <v>Sangineto</v>
          </cell>
          <cell r="J212" t="str">
            <v>CS</v>
          </cell>
          <cell r="K212" t="str">
            <v>Via Panoramica, 79</v>
          </cell>
          <cell r="L212" t="str">
            <v>Diamante</v>
          </cell>
          <cell r="M212" t="str">
            <v>CS</v>
          </cell>
          <cell r="N212">
            <v>1</v>
          </cell>
          <cell r="O212" t="str">
            <v>S</v>
          </cell>
          <cell r="P212" t="str">
            <v xml:space="preserve">Scolastica - Lunedì Martedì Mercoledì Giovedì Venerdì Sabato </v>
          </cell>
          <cell r="Q212">
            <v>200</v>
          </cell>
          <cell r="R212">
            <v>19.38</v>
          </cell>
        </row>
        <row r="213">
          <cell r="A213">
            <v>2002</v>
          </cell>
          <cell r="B213" t="str">
            <v>146</v>
          </cell>
          <cell r="C213" t="str">
            <v>A</v>
          </cell>
          <cell r="D213" t="str">
            <v>1</v>
          </cell>
          <cell r="E213" t="str">
            <v>1</v>
          </cell>
          <cell r="F213" t="str">
            <v>Via I Maggio, 44 (Sangineto) -&gt; Via Giacomo Matteotti, 116 (Sangineto) -&gt; Via Giacomo Matteotti, 89 (Sangineto) -&gt; Via Giacomo Matteotti, 101 (Sangineto) -&gt; Contrada Bromboli (Sangineto) -&gt; Bivio Bonifati/Sangineto (Sangineto) -&gt; Contrada S.Basile (Sangineto) -&gt; Contrada Cacciola (Sangineto) -&gt; Strada Statale 18 Tirrena Inferiore, 55 (Sangineto) -&gt; Strada Statale 18 Tirrena Inferiore (Belvedere Marittimo) -&gt; Via degli Aragonesi, 63 (Belvedere Marittimo)</v>
          </cell>
          <cell r="G213" t="str">
            <v>Andata</v>
          </cell>
          <cell r="H213" t="str">
            <v>Via I Maggio, 44</v>
          </cell>
          <cell r="I213" t="str">
            <v>Sangineto</v>
          </cell>
          <cell r="J213" t="str">
            <v>CS</v>
          </cell>
          <cell r="K213" t="str">
            <v>Via degli Aragonesi, 63</v>
          </cell>
          <cell r="L213" t="str">
            <v>Belvedere Marittimo</v>
          </cell>
          <cell r="M213" t="str">
            <v>CS</v>
          </cell>
          <cell r="N213">
            <v>1</v>
          </cell>
          <cell r="O213" t="str">
            <v>L</v>
          </cell>
          <cell r="P213" t="str">
            <v xml:space="preserve">Feriale - Lunedì Martedì Mercoledì Giovedì Venerdì Sabato </v>
          </cell>
          <cell r="Q213">
            <v>303</v>
          </cell>
          <cell r="R213">
            <v>10.282</v>
          </cell>
        </row>
        <row r="214">
          <cell r="A214">
            <v>2003</v>
          </cell>
          <cell r="B214" t="str">
            <v>146</v>
          </cell>
          <cell r="C214" t="str">
            <v>A</v>
          </cell>
          <cell r="D214" t="str">
            <v>2</v>
          </cell>
          <cell r="E214" t="str">
            <v>1</v>
          </cell>
          <cell r="F214" t="str">
            <v>Via Giacomo Matteotti, 101 (Sangineto) -&gt; Contrada Bromboli (Sangineto) -&gt; Bivio Bonifati/Sangineto (Sangineto)</v>
          </cell>
          <cell r="G214" t="str">
            <v>Andata</v>
          </cell>
          <cell r="H214" t="str">
            <v>Via Giacomo Matteotti, 101</v>
          </cell>
          <cell r="I214" t="str">
            <v>Sangineto</v>
          </cell>
          <cell r="J214" t="str">
            <v>CS</v>
          </cell>
          <cell r="K214" t="str">
            <v>Bivio Bonifati/Sangineto</v>
          </cell>
          <cell r="L214" t="str">
            <v>Sangineto</v>
          </cell>
          <cell r="M214" t="str">
            <v>CS</v>
          </cell>
          <cell r="N214">
            <v>1</v>
          </cell>
          <cell r="O214" t="str">
            <v>L</v>
          </cell>
          <cell r="P214" t="str">
            <v xml:space="preserve">Feriale - Lunedì Martedì Mercoledì Giovedì Venerdì Sabato </v>
          </cell>
          <cell r="Q214">
            <v>303</v>
          </cell>
          <cell r="R214">
            <v>1.581</v>
          </cell>
        </row>
        <row r="215">
          <cell r="A215">
            <v>2004</v>
          </cell>
          <cell r="B215" t="str">
            <v>146</v>
          </cell>
          <cell r="C215" t="str">
            <v>A</v>
          </cell>
          <cell r="D215" t="str">
            <v>1</v>
          </cell>
          <cell r="E215" t="str">
            <v>1</v>
          </cell>
          <cell r="F215" t="str">
            <v>Piazza Amellino, 14 (Belvedere Marittimo) -&gt; Via degli Aragonesi, 5 (Belvedere Marittimo) -&gt; Via degli Aragonesi, 63 (Belvedere Marittimo) -&gt; Strada Statale 18 Tirrena Inferiore (Belvedere Marittimo) -&gt; Strada Statale 18 Tirrena Inferiore, 55 (Sangineto) -&gt; Contrada Cacciola (Sangineto) -&gt; Contrada S.Basile (Sangineto) -&gt; Bivio Bonifati/Sangineto (Sangineto) -&gt; Contrada Bromboli (Sangineto) -&gt; Via Giacomo Matteotti, 101 (Sangineto) -&gt; Via Giacomo Matteotti, 89 (Sangineto) -&gt; Via Giacomo Matteotti, 116 (Sangineto) -&gt; Via I Maggio, 44 (Sangineto)</v>
          </cell>
          <cell r="G215" t="str">
            <v>Ritorno</v>
          </cell>
          <cell r="H215" t="str">
            <v>Piazza Amellino, 14</v>
          </cell>
          <cell r="I215" t="str">
            <v>Belvedere Marittimo</v>
          </cell>
          <cell r="J215" t="str">
            <v>CS</v>
          </cell>
          <cell r="K215" t="str">
            <v>Via I Maggio, 44</v>
          </cell>
          <cell r="L215" t="str">
            <v>Sangineto</v>
          </cell>
          <cell r="M215" t="str">
            <v>CS</v>
          </cell>
          <cell r="N215">
            <v>1</v>
          </cell>
          <cell r="O215" t="str">
            <v>L</v>
          </cell>
          <cell r="P215" t="str">
            <v xml:space="preserve">Feriale - Lunedì Martedì Mercoledì Giovedì Venerdì Sabato </v>
          </cell>
          <cell r="Q215">
            <v>303</v>
          </cell>
          <cell r="R215">
            <v>12.53</v>
          </cell>
        </row>
        <row r="216">
          <cell r="A216">
            <v>2005</v>
          </cell>
          <cell r="B216" t="str">
            <v>146</v>
          </cell>
          <cell r="C216" t="str">
            <v>A</v>
          </cell>
          <cell r="D216" t="str">
            <v>2</v>
          </cell>
          <cell r="E216" t="str">
            <v>1</v>
          </cell>
          <cell r="F216" t="str">
            <v>Via degli Aragonesi, 63 (Belvedere Marittimo) -&gt; Strada Statale 18 Tirrena Inferiore (Belvedere Marittimo) -&gt; Strada Statale 18 Tirrena Inferiore, 55 (Sangineto) -&gt; Contrada Cacciola (Sangineto) -&gt; Contrada S.Basile (Sangineto) -&gt; Bivio Bonifati/Sangineto (Sangineto) -&gt; Contrada Bromboli (Sangineto) -&gt; Via Giacomo Matteotti, 101 (Sangineto) -&gt; Via Giacomo Matteotti, 89 (Sangineto) -&gt; Via Giacomo Matteotti, 116 (Sangineto) -&gt; Via I Maggio, 44 (Sangineto)</v>
          </cell>
          <cell r="G216" t="str">
            <v>Ritorno</v>
          </cell>
          <cell r="H216" t="str">
            <v>Via degli Aragonesi, 63</v>
          </cell>
          <cell r="I216" t="str">
            <v>Belvedere Marittimo</v>
          </cell>
          <cell r="J216" t="str">
            <v>CS</v>
          </cell>
          <cell r="K216" t="str">
            <v>Via I Maggio, 44</v>
          </cell>
          <cell r="L216" t="str">
            <v>Sangineto</v>
          </cell>
          <cell r="M216" t="str">
            <v>CS</v>
          </cell>
          <cell r="N216">
            <v>1</v>
          </cell>
          <cell r="O216" t="str">
            <v>L</v>
          </cell>
          <cell r="P216" t="str">
            <v xml:space="preserve">Feriale - Lunedì Martedì Mercoledì Giovedì Venerdì Sabato </v>
          </cell>
          <cell r="Q216">
            <v>303</v>
          </cell>
          <cell r="R216">
            <v>10.798999999999999</v>
          </cell>
        </row>
        <row r="217">
          <cell r="A217">
            <v>2006</v>
          </cell>
          <cell r="B217" t="str">
            <v>146</v>
          </cell>
          <cell r="C217" t="str">
            <v>A</v>
          </cell>
          <cell r="D217" t="str">
            <v>3</v>
          </cell>
          <cell r="E217" t="str">
            <v>1</v>
          </cell>
          <cell r="F217" t="str">
            <v>Bivio Bonifati/Sangineto (Sangineto) -&gt; Contrada Bromboli (Sangineto) -&gt; Via Giacomo Matteotti, 101 (Sangineto)</v>
          </cell>
          <cell r="G217" t="str">
            <v>Ritorno</v>
          </cell>
          <cell r="H217" t="str">
            <v>Bivio Bonifati/Sangineto</v>
          </cell>
          <cell r="I217" t="str">
            <v>Sangineto</v>
          </cell>
          <cell r="J217" t="str">
            <v>CS</v>
          </cell>
          <cell r="K217" t="str">
            <v>Via Giacomo Matteotti, 101</v>
          </cell>
          <cell r="L217" t="str">
            <v>Sangineto</v>
          </cell>
          <cell r="M217" t="str">
            <v>CS</v>
          </cell>
          <cell r="N217">
            <v>1</v>
          </cell>
          <cell r="O217" t="str">
            <v>L</v>
          </cell>
          <cell r="P217" t="str">
            <v xml:space="preserve">Feriale - Lunedì Martedì Mercoledì Giovedì Venerdì Sabato </v>
          </cell>
          <cell r="Q217">
            <v>303</v>
          </cell>
          <cell r="R217">
            <v>1.56</v>
          </cell>
        </row>
        <row r="218">
          <cell r="A218">
            <v>2007</v>
          </cell>
          <cell r="B218" t="str">
            <v>146</v>
          </cell>
          <cell r="C218" t="str">
            <v>A</v>
          </cell>
          <cell r="D218" t="str">
            <v>1</v>
          </cell>
          <cell r="E218" t="str">
            <v>1</v>
          </cell>
          <cell r="F218" t="str">
            <v>Piazza Amellino, 14 (Belvedere Marittimo) -&gt; Via degli Aragonesi, 5 (Belvedere Marittimo) -&gt; Via degli Aragonesi, 63 (Belvedere Marittimo) -&gt; Strada Statale 18 Tirrena Inferiore (Belvedere Marittimo)</v>
          </cell>
          <cell r="G218" t="str">
            <v>Ritorno</v>
          </cell>
          <cell r="H218" t="str">
            <v>Piazza Amellino, 14</v>
          </cell>
          <cell r="I218" t="str">
            <v>Belvedere Marittimo</v>
          </cell>
          <cell r="J218" t="str">
            <v>CS</v>
          </cell>
          <cell r="K218" t="str">
            <v>Strada Statale 18 Tirrena Inferiore</v>
          </cell>
          <cell r="L218" t="str">
            <v>Belvedere Marittimo</v>
          </cell>
          <cell r="M218" t="str">
            <v>CS</v>
          </cell>
          <cell r="N218">
            <v>1</v>
          </cell>
          <cell r="O218" t="str">
            <v>S</v>
          </cell>
          <cell r="P218" t="str">
            <v xml:space="preserve">Scolastica - Lunedì Martedì Mercoledì Giovedì Venerdì Sabato </v>
          </cell>
          <cell r="Q218">
            <v>200</v>
          </cell>
          <cell r="R218">
            <v>4.2960000000000003</v>
          </cell>
        </row>
        <row r="219">
          <cell r="A219">
            <v>2008</v>
          </cell>
          <cell r="B219" t="str">
            <v>146</v>
          </cell>
          <cell r="C219" t="str">
            <v>A</v>
          </cell>
          <cell r="D219" t="str">
            <v>2</v>
          </cell>
          <cell r="E219" t="str">
            <v>1</v>
          </cell>
          <cell r="F219" t="str">
            <v>Strada Statale 18 Tirrena Inferiore (Belvedere Marittimo) -&gt; Strada Statale 18 Tirrena Inferiore, 55 (Sangineto) -&gt; Contrada Cacciola (Sangineto) -&gt; Contrada S.Basile (Sangineto) -&gt; Bivio Bonifati/Sangineto (Sangineto) -&gt; Località Crocicella (Bonifati) -&gt; Via Roma, 25 (Bonifati) -&gt; Via Vittorio Alfieri, 2 (Bonifati)</v>
          </cell>
          <cell r="G219" t="str">
            <v>Ritorno</v>
          </cell>
          <cell r="H219" t="str">
            <v>Strada Statale 18 Tirrena Inferiore</v>
          </cell>
          <cell r="I219" t="str">
            <v>Belvedere Marittimo</v>
          </cell>
          <cell r="J219" t="str">
            <v>CS</v>
          </cell>
          <cell r="K219" t="str">
            <v>Via Vittorio Alfieri, 2</v>
          </cell>
          <cell r="L219" t="str">
            <v>Bonifati</v>
          </cell>
          <cell r="M219" t="str">
            <v>CS</v>
          </cell>
          <cell r="N219">
            <v>1</v>
          </cell>
          <cell r="O219" t="str">
            <v>S</v>
          </cell>
          <cell r="P219" t="str">
            <v xml:space="preserve">Scolastica - Lunedì Martedì Mercoledì Giovedì Venerdì Sabato </v>
          </cell>
          <cell r="Q219">
            <v>200</v>
          </cell>
          <cell r="R219">
            <v>10.6</v>
          </cell>
        </row>
        <row r="220">
          <cell r="A220">
            <v>2009</v>
          </cell>
          <cell r="B220" t="str">
            <v>146</v>
          </cell>
          <cell r="C220" t="str">
            <v>B</v>
          </cell>
          <cell r="D220" t="str">
            <v>1</v>
          </cell>
          <cell r="E220" t="str">
            <v>1</v>
          </cell>
          <cell r="F220" t="str">
            <v>Via Panoramica, 79 (Diamante) -&gt; Via Antonello da Messina, 16 (Diamante) -&gt; Via Giustino Fortunato, 220 (Belvedere Marittimo) -&gt; Via Giustino Fortunato, 44 (Belvedere Marittimo) -&gt; Strada Statale 18 Tirrena Inferiore (Belvedere Marittimo) -&gt; Strada Statale 18 Tirrena Inferiore, 55 (Sangineto) -&gt; Contrada Cacciola (Sangineto) -&gt; Contrada S.Basile (Sangineto) -&gt; Bivio Bonifati/Sangineto (Sangineto) -&gt; Contrada Bromboli (Sangineto) -&gt; Via Giacomo Matteotti, 101 (Sangineto) -&gt; Via Giacomo Matteotti, 89 (Sangineto) -&gt; Via Giacomo Matteotti, 116 (Sangineto) -&gt; Via I Maggio, 44 (Sangineto)</v>
          </cell>
          <cell r="G220" t="str">
            <v>Ritorno</v>
          </cell>
          <cell r="H220" t="str">
            <v>Via Panoramica, 79</v>
          </cell>
          <cell r="I220" t="str">
            <v>Diamante</v>
          </cell>
          <cell r="J220" t="str">
            <v>CS</v>
          </cell>
          <cell r="K220" t="str">
            <v>Via I Maggio, 44</v>
          </cell>
          <cell r="L220" t="str">
            <v>Sangineto</v>
          </cell>
          <cell r="M220" t="str">
            <v>CS</v>
          </cell>
          <cell r="N220">
            <v>1</v>
          </cell>
          <cell r="O220" t="str">
            <v>S</v>
          </cell>
          <cell r="P220" t="str">
            <v xml:space="preserve">Scolastica - Lunedì Martedì Mercoledì Giovedì Venerdì Sabato </v>
          </cell>
          <cell r="Q220">
            <v>200</v>
          </cell>
          <cell r="R220">
            <v>20.388000000000002</v>
          </cell>
        </row>
        <row r="221">
          <cell r="A221">
            <v>2010</v>
          </cell>
          <cell r="B221" t="str">
            <v>146</v>
          </cell>
          <cell r="C221" t="str">
            <v>B</v>
          </cell>
          <cell r="D221" t="str">
            <v>1</v>
          </cell>
          <cell r="E221" t="str">
            <v>1</v>
          </cell>
          <cell r="F221" t="str">
            <v>Via Vittorio Alfieri, 2 (Bonifati) -&gt; Via Galileo Galilei, 100 (Bonifati) -&gt; Bivio Bonifati/Sangineto (Sangineto) -&gt; Contrada S.Basile (Sangineto) -&gt; Contrada Cacciola (Sangineto) -&gt; Strada Statale 18 Tirrena Inferiore, 55 (Sangineto) -&gt; Strada Statale 18 Tirrena Inferiore (Belvedere Marittimo)</v>
          </cell>
          <cell r="G221" t="str">
            <v>Andata</v>
          </cell>
          <cell r="H221" t="str">
            <v>Via Vittorio Alfieri, 2</v>
          </cell>
          <cell r="I221" t="str">
            <v>Bonifati</v>
          </cell>
          <cell r="J221" t="str">
            <v>CS</v>
          </cell>
          <cell r="K221" t="str">
            <v>Strada Statale 18 Tirrena Inferiore</v>
          </cell>
          <cell r="L221" t="str">
            <v>Belvedere Marittimo</v>
          </cell>
          <cell r="M221" t="str">
            <v>CS</v>
          </cell>
          <cell r="N221">
            <v>1</v>
          </cell>
          <cell r="O221" t="str">
            <v>S</v>
          </cell>
          <cell r="P221" t="str">
            <v xml:space="preserve">Scolastica - Lunedì Martedì Mercoledì Giovedì Venerdì Sabato </v>
          </cell>
          <cell r="Q221">
            <v>200</v>
          </cell>
          <cell r="R221">
            <v>8.0500000000000007</v>
          </cell>
        </row>
        <row r="222">
          <cell r="A222">
            <v>2011</v>
          </cell>
          <cell r="B222" t="str">
            <v>146</v>
          </cell>
          <cell r="C222" t="str">
            <v>C</v>
          </cell>
          <cell r="D222" t="str">
            <v>1</v>
          </cell>
          <cell r="E222" t="str">
            <v>1</v>
          </cell>
          <cell r="F222" t="str">
            <v>Via Panoramica, 79 (Diamante) -&gt; Via Antonello da Messina, 16 (Diamante) -&gt; Via Giustino Fortunato, 220 (Belvedere Marittimo) -&gt; Via Giustino Fortunato, 44 (Belvedere Marittimo) -&gt; Via degli Aragonesi, 63 (Belvedere Marittimo) -&gt; Via degli Aragonesi, 5 (Belvedere Marittimo) -&gt; Piazza Amellino, 14 (Belvedere Marittimo)</v>
          </cell>
          <cell r="G222" t="str">
            <v>Ritorno</v>
          </cell>
          <cell r="H222" t="str">
            <v>Via Panoramica, 79</v>
          </cell>
          <cell r="I222" t="str">
            <v>Diamante</v>
          </cell>
          <cell r="J222" t="str">
            <v>CS</v>
          </cell>
          <cell r="K222" t="str">
            <v>Piazza Amellino, 14</v>
          </cell>
          <cell r="L222" t="str">
            <v>Belvedere Marittimo</v>
          </cell>
          <cell r="M222" t="str">
            <v>CS</v>
          </cell>
          <cell r="N222">
            <v>1</v>
          </cell>
          <cell r="O222" t="str">
            <v>S</v>
          </cell>
          <cell r="P222" t="str">
            <v xml:space="preserve">Scolastica - Lunedì Martedì Mercoledì Giovedì Venerdì Sabato </v>
          </cell>
          <cell r="Q222">
            <v>200</v>
          </cell>
          <cell r="R222">
            <v>11.584</v>
          </cell>
        </row>
        <row r="223">
          <cell r="A223">
            <v>2012</v>
          </cell>
          <cell r="B223" t="str">
            <v>149</v>
          </cell>
          <cell r="C223" t="str">
            <v>A</v>
          </cell>
          <cell r="D223" t="str">
            <v>1</v>
          </cell>
          <cell r="E223" t="str">
            <v>1</v>
          </cell>
          <cell r="F223" t="str">
            <v>Via Mosà¨ Bianchi, 1 (Scalea) -&gt; Corso Mediterraneo, 66 (Scalea) -&gt; Corso Mediterraneo, 475 (Scalea) -&gt; Corso Mediterraneo (Scalea) -&gt; Corso del Tirreno, 157 (Santa Maria del Cedro) -&gt; Via Marcellina, 8A (Santa Maria del Cedro) -&gt; Via del Mare, 120 (Santa Maria del Cedro) -&gt; Largo Ferrovia, 16 (Santa Maria del Cedro)</v>
          </cell>
          <cell r="G223" t="str">
            <v>Ritorno</v>
          </cell>
          <cell r="H223" t="str">
            <v>Via Mosà¨ Bianchi, 1</v>
          </cell>
          <cell r="I223" t="str">
            <v>Scalea</v>
          </cell>
          <cell r="J223" t="str">
            <v>CS</v>
          </cell>
          <cell r="K223" t="str">
            <v>Largo Ferrovia, 16</v>
          </cell>
          <cell r="L223" t="str">
            <v>Santa Maria del Cedro</v>
          </cell>
          <cell r="M223" t="str">
            <v>CS</v>
          </cell>
          <cell r="N223">
            <v>1</v>
          </cell>
          <cell r="O223" t="str">
            <v>S</v>
          </cell>
          <cell r="P223" t="str">
            <v xml:space="preserve">Scolastica - Lunedì Martedì Mercoledì Giovedì Venerdì Sabato </v>
          </cell>
          <cell r="Q223">
            <v>200</v>
          </cell>
          <cell r="R223">
            <v>9.2639999999999993</v>
          </cell>
        </row>
        <row r="224">
          <cell r="A224">
            <v>2013</v>
          </cell>
          <cell r="B224" t="str">
            <v>149</v>
          </cell>
          <cell r="C224" t="str">
            <v>A</v>
          </cell>
          <cell r="D224" t="str">
            <v>1</v>
          </cell>
          <cell r="E224" t="str">
            <v>1</v>
          </cell>
          <cell r="F224" t="str">
            <v>Via Mosà¨ Bianchi, 1 (Scalea) -&gt; Corso Mediterraneo, 66 (Scalea) -&gt; Corso Mediterraneo, 475 (Scalea) -&gt; Corso Mediterraneo (Scalea) -&gt; Corso del Tirreno, 157 (Santa Maria del Cedro) -&gt; Via Marcellina, 8A (Santa Maria del Cedro) -&gt; Via del Mare, 120 (Santa Maria del Cedro) -&gt; Largo Ferrovia, 16 (Santa Maria del Cedro) -&gt; Via Orsomarso, 2 (Santa Maria del Cedro) -&gt; Contrada Marina, 141 (Orsomarso) -&gt; Contrada Marina, 36 (Orsomarso) -&gt; Contrada Marina, 41 (Orsomarso) -&gt; Contrada Castiglione, 36 (Orsomarso) -&gt; Contrada Castiglione, 29 (Orsomarso) -&gt; Contrada Mercure (Orsomarso) -&gt; Strada Provinciale 10, 55 (Orsomarso) -&gt; Via Giuseppe Ziccarelli, 8 (Orsomarso) -&gt; Via Giuseppe Ziccarelli, 45 (Orsomarso) -&gt; Corso Vittorio Emanuele II, 76 (Orsomarso)</v>
          </cell>
          <cell r="G224" t="str">
            <v>Ritorno</v>
          </cell>
          <cell r="H224" t="str">
            <v>Via Mosà¨ Bianchi, 1</v>
          </cell>
          <cell r="I224" t="str">
            <v>Scalea</v>
          </cell>
          <cell r="J224" t="str">
            <v>CS</v>
          </cell>
          <cell r="K224" t="str">
            <v>Corso Vittorio Emanuele II, 76</v>
          </cell>
          <cell r="L224" t="str">
            <v>Orsomarso</v>
          </cell>
          <cell r="M224" t="str">
            <v>CS</v>
          </cell>
          <cell r="N224">
            <v>2</v>
          </cell>
          <cell r="O224" t="str">
            <v>L</v>
          </cell>
          <cell r="P224" t="str">
            <v xml:space="preserve">Feriale - Lunedì Martedì Mercoledì Giovedì Venerdì Sabato </v>
          </cell>
          <cell r="Q224">
            <v>303</v>
          </cell>
          <cell r="R224">
            <v>21.417000000000002</v>
          </cell>
        </row>
        <row r="225">
          <cell r="A225">
            <v>2014</v>
          </cell>
          <cell r="B225" t="str">
            <v>149</v>
          </cell>
          <cell r="C225" t="str">
            <v>A</v>
          </cell>
          <cell r="D225" t="str">
            <v>1</v>
          </cell>
          <cell r="E225" t="str">
            <v>1</v>
          </cell>
          <cell r="F225" t="str">
            <v>Corso Vittorio Emanuele II, 76 (Orsomarso) -&gt; Via Giuseppe Ziccarelli, 45 (Orsomarso) -&gt; Via Giuseppe Ziccarelli, 8 (Orsomarso) -&gt; Strada Provinciale 10, 55 (Orsomarso) -&gt; Strada Provinciale 10 (Orsomarso) -&gt; Strada Provinciale 10 (Santa Domenica Talao) -&gt; Via Orsomarso, 110-118 (Santa Maria del Cedro) -&gt; Largo Ferrovia, 16 (Santa Maria del Cedro) -&gt; Via del Mare, 120 (Santa Maria del Cedro) -&gt; Via del Mare, 1 (Santa Maria del Cedro) -&gt; Corso del Tirreno, 157 (Santa Maria del Cedro) -&gt; Corso Mediterraneo (Scalea) -&gt; Via Vittorio De Sica (Scalea) -&gt; Corso Mediterraneo (Scalea) -&gt; Corso Mediterraneo, 475 (Scalea) -&gt; Corso Mediterraneo, 74 (Scalea) -&gt; Via Mosà¨ Bianchi, 1 (Scalea)</v>
          </cell>
          <cell r="G225" t="str">
            <v>Andata</v>
          </cell>
          <cell r="H225" t="str">
            <v>Corso Vittorio Emanuele II, 76</v>
          </cell>
          <cell r="I225" t="str">
            <v>Orsomarso</v>
          </cell>
          <cell r="J225" t="str">
            <v>CS</v>
          </cell>
          <cell r="K225" t="str">
            <v>Via Mosà¨ Bianchi, 1</v>
          </cell>
          <cell r="L225" t="str">
            <v>Scalea</v>
          </cell>
          <cell r="M225" t="str">
            <v>CS</v>
          </cell>
          <cell r="N225">
            <v>1</v>
          </cell>
          <cell r="O225" t="str">
            <v>L</v>
          </cell>
          <cell r="P225" t="str">
            <v xml:space="preserve">Feriale - Lunedì Martedì Mercoledì Giovedì Venerdì Sabato </v>
          </cell>
          <cell r="Q225">
            <v>303</v>
          </cell>
          <cell r="R225">
            <v>23.908000000000001</v>
          </cell>
        </row>
        <row r="226">
          <cell r="A226">
            <v>2015</v>
          </cell>
          <cell r="B226" t="str">
            <v>149</v>
          </cell>
          <cell r="C226" t="str">
            <v>A</v>
          </cell>
          <cell r="D226" t="str">
            <v>1</v>
          </cell>
          <cell r="E226" t="str">
            <v>1</v>
          </cell>
          <cell r="F226" t="str">
            <v>Largo Ferrovia, 16 (Santa Maria del Cedro) -&gt; Via del Mare, 120 (Santa Maria del Cedro) -&gt; Via del Mare, 1 (Santa Maria del Cedro) -&gt; Corso del Tirreno, 157 (Santa Maria del Cedro) -&gt; Corso Mediterraneo (Scalea) -&gt; Corso Mediterraneo, 475 (Scalea) -&gt; Corso Mediterraneo, 74 (Scalea) -&gt; Via Mosà¨ Bianchi, 1 (Scalea)</v>
          </cell>
          <cell r="G226" t="str">
            <v>Andata</v>
          </cell>
          <cell r="H226" t="str">
            <v>Largo Ferrovia, 16</v>
          </cell>
          <cell r="I226" t="str">
            <v>Santa Maria del Cedro</v>
          </cell>
          <cell r="J226" t="str">
            <v>CS</v>
          </cell>
          <cell r="K226" t="str">
            <v>Via Mosà¨ Bianchi, 1</v>
          </cell>
          <cell r="L226" t="str">
            <v>Scalea</v>
          </cell>
          <cell r="M226" t="str">
            <v>CS</v>
          </cell>
          <cell r="N226">
            <v>1</v>
          </cell>
          <cell r="O226" t="str">
            <v>S</v>
          </cell>
          <cell r="P226" t="str">
            <v xml:space="preserve">Scolastica - Lunedì Martedì Mercoledì Giovedì Venerdì Sabato </v>
          </cell>
          <cell r="Q226">
            <v>200</v>
          </cell>
          <cell r="R226">
            <v>9.2479999999999993</v>
          </cell>
        </row>
        <row r="227">
          <cell r="A227">
            <v>2016</v>
          </cell>
          <cell r="B227" t="str">
            <v>149</v>
          </cell>
          <cell r="C227" t="str">
            <v>A</v>
          </cell>
          <cell r="D227" t="str">
            <v>2</v>
          </cell>
          <cell r="E227" t="str">
            <v>1</v>
          </cell>
          <cell r="F227" t="str">
            <v>Via Vittorio De Sica (Scalea) -&gt; Corso Mediterraneo (Scalea) -&gt; Corso Mediterraneo, 475 (Scalea) -&gt; Corso Mediterraneo, 74 (Scalea) -&gt; Via Mosà¨ Bianchi, 1 (Scalea)</v>
          </cell>
          <cell r="G227" t="str">
            <v>Andata</v>
          </cell>
          <cell r="H227" t="str">
            <v>Via Vittorio De Sica</v>
          </cell>
          <cell r="I227" t="str">
            <v>Scalea</v>
          </cell>
          <cell r="J227" t="str">
            <v>CS</v>
          </cell>
          <cell r="K227" t="str">
            <v>Via Mosà¨ Bianchi, 1</v>
          </cell>
          <cell r="L227" t="str">
            <v>Scalea</v>
          </cell>
          <cell r="M227" t="str">
            <v>CS</v>
          </cell>
          <cell r="N227">
            <v>1</v>
          </cell>
          <cell r="O227" t="str">
            <v>S</v>
          </cell>
          <cell r="P227" t="str">
            <v xml:space="preserve">Scolastica - Lunedì Martedì Mercoledì Giovedì Venerdì Sabato </v>
          </cell>
          <cell r="Q227">
            <v>200</v>
          </cell>
          <cell r="R227">
            <v>4.9359999999999999</v>
          </cell>
        </row>
        <row r="228">
          <cell r="A228">
            <v>2017</v>
          </cell>
          <cell r="B228" t="str">
            <v>149</v>
          </cell>
          <cell r="C228" t="str">
            <v>B</v>
          </cell>
          <cell r="D228" t="str">
            <v>1</v>
          </cell>
          <cell r="E228" t="str">
            <v>1</v>
          </cell>
          <cell r="F228" t="str">
            <v>Corso Vittorio Emanuele II, 76 (Orsomarso) -&gt; Via Giuseppe Ziccarelli, 45 (Orsomarso) -&gt; Via Giuseppe Ziccarelli, 8 (Orsomarso) -&gt; Strada Provinciale 10, 55 (Orsomarso) -&gt; Contrada Castiglione, 29 (Orsomarso) -&gt; Contrada Castiglione, 29 (Orsomarso) -&gt; Contrada Castiglione, 36 (Orsomarso) -&gt; Contrada Marina, 41 (Orsomarso) -&gt; Contrada Marina, 56 (Orsomarso) -&gt; Contrada Marina, 141 (Orsomarso) -&gt; Via Orsomarso, 110-118 (Santa Maria del Cedro) -&gt; Largo Ferrovia, 16 (Santa Maria del Cedro) -&gt; Via del Mare, 120 (Santa Maria del Cedro) -&gt; Via del Mare, 1 (Santa Maria del Cedro) -&gt; Corso del Tirreno, 157 (Santa Maria del Cedro) -&gt; Corso Mediterraneo (Scalea) -&gt; Corso Mediterraneo, 475 (Scalea) -&gt; Corso Mediterraneo, 74 (Scalea) -&gt; Via Mosà¨ Bianchi, 1 (Scalea)</v>
          </cell>
          <cell r="G228" t="str">
            <v>Andata</v>
          </cell>
          <cell r="H228" t="str">
            <v>Corso Vittorio Emanuele II, 76</v>
          </cell>
          <cell r="I228" t="str">
            <v>Orsomarso</v>
          </cell>
          <cell r="J228" t="str">
            <v>CS</v>
          </cell>
          <cell r="K228" t="str">
            <v>Via Mosà¨ Bianchi, 1</v>
          </cell>
          <cell r="L228" t="str">
            <v>Scalea</v>
          </cell>
          <cell r="M228" t="str">
            <v>CS</v>
          </cell>
          <cell r="N228">
            <v>2</v>
          </cell>
          <cell r="O228" t="str">
            <v>L</v>
          </cell>
          <cell r="P228" t="str">
            <v xml:space="preserve">Feriale - Lunedì Martedì Mercoledì Giovedì Venerdì Sabato </v>
          </cell>
          <cell r="Q228">
            <v>303</v>
          </cell>
          <cell r="R228">
            <v>21.353999999999999</v>
          </cell>
        </row>
        <row r="229">
          <cell r="A229">
            <v>2018</v>
          </cell>
          <cell r="B229" t="str">
            <v>149</v>
          </cell>
          <cell r="C229" t="str">
            <v>B</v>
          </cell>
          <cell r="D229" t="str">
            <v>1</v>
          </cell>
          <cell r="E229" t="str">
            <v>1</v>
          </cell>
          <cell r="F229" t="str">
            <v>Via Mosà¨ Bianchi, 1 (Scalea) -&gt; Corso Mediterraneo, 66 (Scalea) -&gt; Corso Mediterraneo, 475 (Scalea) -&gt; Corso Mediterraneo (Scalea) -&gt; Via Vittorio De Sica (Scalea) -&gt; Corso Mediterraneo (Scalea) -&gt; Corso del Tirreno, 157 (Santa Maria del Cedro) -&gt; Via Marcellina, 8A (Santa Maria del Cedro) -&gt; Via del Mare, 120 (Santa Maria del Cedro) -&gt; Largo Ferrovia, 16 (Santa Maria del Cedro)</v>
          </cell>
          <cell r="G229" t="str">
            <v>Ritorno</v>
          </cell>
          <cell r="H229" t="str">
            <v>Via Mosà¨ Bianchi, 1</v>
          </cell>
          <cell r="I229" t="str">
            <v>Scalea</v>
          </cell>
          <cell r="J229" t="str">
            <v>CS</v>
          </cell>
          <cell r="K229" t="str">
            <v>Largo Ferrovia, 16</v>
          </cell>
          <cell r="L229" t="str">
            <v>Santa Maria del Cedro</v>
          </cell>
          <cell r="M229" t="str">
            <v>CS</v>
          </cell>
          <cell r="N229">
            <v>1</v>
          </cell>
          <cell r="O229" t="str">
            <v>S</v>
          </cell>
          <cell r="P229" t="str">
            <v xml:space="preserve">Scolastica - Lunedì Martedì Mercoledì Giovedì Venerdì Sabato </v>
          </cell>
          <cell r="Q229">
            <v>200</v>
          </cell>
          <cell r="R229">
            <v>12.571</v>
          </cell>
        </row>
        <row r="230">
          <cell r="A230">
            <v>2019</v>
          </cell>
          <cell r="B230" t="str">
            <v>149</v>
          </cell>
          <cell r="C230" t="str">
            <v>B</v>
          </cell>
          <cell r="D230" t="str">
            <v>2</v>
          </cell>
          <cell r="E230" t="str">
            <v>1</v>
          </cell>
          <cell r="F230" t="str">
            <v>Via Mosà¨ Bianchi, 1 (Scalea) -&gt; Corso Mediterraneo, 66 (Scalea) -&gt; Corso Mediterraneo, 475 (Scalea) -&gt; Corso Mediterraneo (Scalea) -&gt; Via Vittorio De Sica (Scalea)</v>
          </cell>
          <cell r="G230" t="str">
            <v>Ritorno</v>
          </cell>
          <cell r="H230" t="str">
            <v>Via Mosà¨ Bianchi, 1</v>
          </cell>
          <cell r="I230" t="str">
            <v>Scalea</v>
          </cell>
          <cell r="J230" t="str">
            <v>CS</v>
          </cell>
          <cell r="K230" t="str">
            <v>Via Vittorio De Sica</v>
          </cell>
          <cell r="L230" t="str">
            <v>Scalea</v>
          </cell>
          <cell r="M230" t="str">
            <v>CS</v>
          </cell>
          <cell r="N230">
            <v>1</v>
          </cell>
          <cell r="O230" t="str">
            <v>S</v>
          </cell>
          <cell r="P230" t="str">
            <v xml:space="preserve">Scolastica - Lunedì Martedì Mercoledì Giovedì Venerdì Sabato </v>
          </cell>
          <cell r="Q230">
            <v>200</v>
          </cell>
          <cell r="R230">
            <v>5.0389999999999997</v>
          </cell>
        </row>
        <row r="231">
          <cell r="A231">
            <v>2020</v>
          </cell>
          <cell r="B231" t="str">
            <v>149</v>
          </cell>
          <cell r="C231" t="str">
            <v>C</v>
          </cell>
          <cell r="D231" t="str">
            <v>1</v>
          </cell>
          <cell r="E231" t="str">
            <v>1</v>
          </cell>
          <cell r="F231" t="str">
            <v>Via Mosà¨ Bianchi, 1 (Scalea) -&gt; Corso Mediterraneo, 66 (Scalea) -&gt; Corso Mediterraneo, 475 (Scalea) -&gt; Corso Mediterraneo (Scalea) -&gt; Corso del Tirreno, 157 (Santa Maria del Cedro) -&gt; Via Marcellina, 8A (Santa Maria del Cedro) -&gt; Via del Mare, 120 (Santa Maria del Cedro) -&gt; Largo Ferrovia, 16 (Santa Maria del Cedro) -&gt; Via Orsomarso, 2 (Santa Maria del Cedro) -&gt; Contrada Marina, 141 (Orsomarso) -&gt; Contrada Marina, 36 (Orsomarso) -&gt; Contrada Marina, 41 (Orsomarso) -&gt; Contrada Castiglione, 36 (Orsomarso) -&gt; Contrada Castiglione, 29 (Orsomarso) -&gt; Contrada Mercure (Orsomarso) -&gt; Strada Provinciale 10 (Orsomarso) -&gt; Strada Provinciale 10 (Santa Domenica Talao) -&gt; Via Orsomarso, 110-118 (Santa Maria del Cedro)</v>
          </cell>
          <cell r="G231" t="str">
            <v>Ritorno</v>
          </cell>
          <cell r="H231" t="str">
            <v>Via Mosà¨ Bianchi, 1</v>
          </cell>
          <cell r="I231" t="str">
            <v>Scalea</v>
          </cell>
          <cell r="J231" t="str">
            <v>CS</v>
          </cell>
          <cell r="K231" t="str">
            <v>Via Orsomarso, 110-118</v>
          </cell>
          <cell r="L231" t="str">
            <v>Santa Maria del Cedro</v>
          </cell>
          <cell r="M231" t="str">
            <v>CS</v>
          </cell>
          <cell r="N231">
            <v>1</v>
          </cell>
          <cell r="O231" t="str">
            <v>S</v>
          </cell>
          <cell r="P231" t="str">
            <v xml:space="preserve">Scolastica - Lunedì Martedì Mercoledì Giovedì Venerdì Sabato </v>
          </cell>
          <cell r="Q231">
            <v>200</v>
          </cell>
          <cell r="R231">
            <v>25.981000000000002</v>
          </cell>
        </row>
        <row r="232">
          <cell r="A232">
            <v>2021</v>
          </cell>
          <cell r="B232" t="str">
            <v>150</v>
          </cell>
          <cell r="C232" t="str">
            <v>A</v>
          </cell>
          <cell r="D232" t="str">
            <v>1</v>
          </cell>
          <cell r="E232" t="str">
            <v>1</v>
          </cell>
          <cell r="F232" t="str">
            <v>Via Mosà¨ Bianchi, 1 (Scalea) -&gt; Viale IÂº Maggio, 119 (Scalea) -&gt; Viale Ruffillo (Scalea) -&gt; Strada Provinciale 3, 161 (Scalea) -&gt; Via Tommaso Campanella, 277 (Scalea) -&gt; Strada Provinciale 9, 66 (Santa Domenica Talao) -&gt; Strada Provinciale 9, 66 (Santa Domenica Talao) -&gt; Strada Provinciale 10 (Santa Domenica Talao) -&gt; Strada Provinciale 10 (Orsomarso) -&gt; Strada Provinciale 10, 55 (Orsomarso) -&gt; Via Giuseppe Ziccarelli, 8 (Orsomarso) -&gt; Via Giuseppe Ziccarelli, 45 (Orsomarso) -&gt; Corso Vittorio Emanuele II, 76 (Orsomarso)</v>
          </cell>
          <cell r="G232" t="str">
            <v>Ritorno</v>
          </cell>
          <cell r="H232" t="str">
            <v>Via Mosà¨ Bianchi, 1</v>
          </cell>
          <cell r="I232" t="str">
            <v>Scalea</v>
          </cell>
          <cell r="J232" t="str">
            <v>CS</v>
          </cell>
          <cell r="K232" t="str">
            <v>Corso Vittorio Emanuele II, 76</v>
          </cell>
          <cell r="L232" t="str">
            <v>Orsomarso</v>
          </cell>
          <cell r="M232" t="str">
            <v>CS</v>
          </cell>
          <cell r="N232">
            <v>1</v>
          </cell>
          <cell r="O232" t="str">
            <v>S</v>
          </cell>
          <cell r="P232" t="str">
            <v xml:space="preserve">Scolastica - Lunedì Martedì Mercoledì Giovedì Venerdì Sabato </v>
          </cell>
          <cell r="Q232">
            <v>200</v>
          </cell>
          <cell r="R232">
            <v>17.242999999999999</v>
          </cell>
        </row>
        <row r="233">
          <cell r="A233">
            <v>2022</v>
          </cell>
          <cell r="B233" t="str">
            <v>150</v>
          </cell>
          <cell r="C233" t="str">
            <v>A</v>
          </cell>
          <cell r="D233" t="str">
            <v>1</v>
          </cell>
          <cell r="E233" t="str">
            <v>1</v>
          </cell>
          <cell r="F233" t="str">
            <v>Largo Ferrovia, 16 (Santa Maria del Cedro) -&gt; Strada Provinciale 9, 66 (Santa Domenica Talao) -&gt; Strada Provinciale 9, 66 (Santa Domenica Talao) -&gt; Via Vittorio De Sica (Scalea) -&gt; Via Piave, 18 (Scalea) -&gt; Viale IÂº Maggio, 119 (Scalea) -&gt; Viale Ruffillo (Scalea) -&gt; Viale IÂº Maggio, 121 (Scalea) -&gt; Corso Mediterraneo, 74 (Scalea) -&gt; Via Mosà¨ Bianchi, 1 (Scalea)</v>
          </cell>
          <cell r="G233" t="str">
            <v>Andata</v>
          </cell>
          <cell r="H233" t="str">
            <v>Largo Ferrovia, 16</v>
          </cell>
          <cell r="I233" t="str">
            <v>Santa Maria del Cedro</v>
          </cell>
          <cell r="J233" t="str">
            <v>CS</v>
          </cell>
          <cell r="K233" t="str">
            <v>Via Mosà¨ Bianchi, 1</v>
          </cell>
          <cell r="L233" t="str">
            <v>Scalea</v>
          </cell>
          <cell r="M233" t="str">
            <v>CS</v>
          </cell>
          <cell r="N233">
            <v>1</v>
          </cell>
          <cell r="O233" t="str">
            <v>S</v>
          </cell>
          <cell r="P233" t="str">
            <v xml:space="preserve">Scolastica - Lunedì Martedì Mercoledì Giovedì Venerdì Sabato </v>
          </cell>
          <cell r="Q233">
            <v>200</v>
          </cell>
          <cell r="R233">
            <v>11.257999999999999</v>
          </cell>
        </row>
        <row r="234">
          <cell r="A234">
            <v>2024</v>
          </cell>
          <cell r="B234" t="str">
            <v>152</v>
          </cell>
          <cell r="C234" t="str">
            <v>A</v>
          </cell>
          <cell r="D234" t="str">
            <v>1</v>
          </cell>
          <cell r="E234" t="str">
            <v>1</v>
          </cell>
          <cell r="F234" t="str">
            <v>Corso Vittorio Emanuele II, 76 (Orsomarso) -&gt; Via Giuseppe Ziccarelli, 45 (Orsomarso) -&gt; Via Giuseppe Ziccarelli, 8 (Orsomarso) -&gt; Strada Provinciale 10, 55 (Orsomarso) -&gt; Contrada Castiglione, 29 (Orsomarso) -&gt; Contrada Castiglione, 29 (Orsomarso) -&gt; Contrada Castiglione, 36 (Orsomarso) -&gt; Contrada Marina, 41 (Orsomarso) -&gt; Contrada Marina, 56 (Orsomarso) -&gt; Contrada Marina, 141 (Orsomarso) -&gt; Via Orsomarso, 110-118 (Santa Maria del Cedro) -&gt; Largo Ferrovia, 16 (Santa Maria del Cedro) -&gt; Via Corrado Alvaro, 6 (Santa Maria del Cedro) -&gt; Via degli Scavi, 43 (Santa Maria del Cedro) -&gt; Corso del Pollino, 1A (Santa Maria del Cedro) -&gt; Via Nazionale, 44-54 (Santa Maria del Cedro) -&gt; Via Nazionale, 125a (Santa Maria del Cedro) -&gt; Contrada Finieri, 28 (Grisolia) -&gt; Strada Provinciale 9, 36 (Diamante) -&gt; Via Vittorio Veneto, 215 (Diamante) -&gt; Via Panoramica, 79 (Diamante) -&gt; Via Umberto Boccioni (Diamante) -&gt; Via Antonello da Messina, 16 (Diamante) -&gt; Via Giustino Fortunato, 220 (Belvedere Marittimo) -&gt; Via Giustino Fortunato, 44 (Belvedere Marittimo) -&gt; Via degli Aragonesi, 63 (Belvedere Marittimo) -&gt; Via degli Aragonesi, 5 (Belvedere Marittimo) -&gt; Piazza Amellino, 14 (Belvedere Marittimo)</v>
          </cell>
          <cell r="G234" t="str">
            <v>Andata</v>
          </cell>
          <cell r="H234" t="str">
            <v>Corso Vittorio Emanuele II, 76</v>
          </cell>
          <cell r="I234" t="str">
            <v>Orsomarso</v>
          </cell>
          <cell r="J234" t="str">
            <v>CS</v>
          </cell>
          <cell r="K234" t="str">
            <v>Piazza Amellino, 14</v>
          </cell>
          <cell r="L234" t="str">
            <v>Belvedere Marittimo</v>
          </cell>
          <cell r="M234" t="str">
            <v>CS</v>
          </cell>
          <cell r="N234">
            <v>1</v>
          </cell>
          <cell r="O234" t="str">
            <v>L</v>
          </cell>
          <cell r="P234" t="str">
            <v xml:space="preserve">Feriale - Lunedì Martedì Mercoledì Giovedì Venerdì Sabato </v>
          </cell>
          <cell r="Q234">
            <v>303</v>
          </cell>
          <cell r="R234">
            <v>38.774000000000001</v>
          </cell>
        </row>
        <row r="235">
          <cell r="A235">
            <v>2025</v>
          </cell>
          <cell r="B235" t="str">
            <v>152</v>
          </cell>
          <cell r="C235" t="str">
            <v>B</v>
          </cell>
          <cell r="D235" t="str">
            <v>1</v>
          </cell>
          <cell r="E235" t="str">
            <v>1</v>
          </cell>
          <cell r="F235" t="str">
            <v>Piazza Amellino, 14 (Belvedere Marittimo) -&gt; Via degli Aragonesi, 5 (Belvedere Marittimo) -&gt; Via degli Aragonesi, 63 (Belvedere Marittimo) -&gt; Via Giustino Fortunato, 44 (Belvedere Marittimo) -&gt; Via Giustino Fortunato, 220 (Belvedere Marittimo) -&gt; Strada Statale 18 Tirrena Inferiore (Diamante) -&gt; Strada Statale 18 Tirrena Inferiore (Diamante) -&gt; Via Statale, 851B (Santa Maria del Cedro) -&gt; Via degli Ulivi, 170A (Santa Maria del Cedro) -&gt; Via degli Ulivi, 237 (Santa Maria del Cedro) -&gt; Corso del Pollino, 1A (Santa Maria del Cedro) -&gt; Via degli Scavi, 43 (Santa Maria del Cedro) -&gt; Via Orsomarso, 110-118 (Santa Maria del Cedro) -&gt; Largo Ferrovia, 16 (Santa Maria del Cedro) -&gt; Via Orsomarso, 2 (Santa Maria del Cedro) -&gt; Contrada Marina, 141 (Orsomarso) -&gt; Contrada Marina, 36 (Orsomarso) -&gt; Contrada Marina, 41 (Orsomarso) -&gt; Contrada Castiglione, 36 (Orsomarso) -&gt; Contrada Castiglione, 29 (Orsomarso) -&gt; Contrada Mercure (Orsomarso) -&gt; Strada Provinciale 10, 55 (Orsomarso) -&gt; Via Giuseppe Ziccarelli, 8 (Orsomarso) -&gt; Via Giuseppe Ziccarelli, 45 (Orsomarso) -&gt; Corso Vittorio Emanuele II, 76 (Orsomarso)</v>
          </cell>
          <cell r="G235" t="str">
            <v>Ritorno</v>
          </cell>
          <cell r="H235" t="str">
            <v>Piazza Amellino, 14</v>
          </cell>
          <cell r="I235" t="str">
            <v>Belvedere Marittimo</v>
          </cell>
          <cell r="J235" t="str">
            <v>CS</v>
          </cell>
          <cell r="K235" t="str">
            <v>Corso Vittorio Emanuele II, 76</v>
          </cell>
          <cell r="L235" t="str">
            <v>Orsomarso</v>
          </cell>
          <cell r="M235" t="str">
            <v>CS</v>
          </cell>
          <cell r="N235">
            <v>1</v>
          </cell>
          <cell r="O235" t="str">
            <v>L</v>
          </cell>
          <cell r="P235" t="str">
            <v xml:space="preserve">Feriale - Lunedì Martedì Mercoledì Giovedì Venerdì Sabato </v>
          </cell>
          <cell r="Q235">
            <v>303</v>
          </cell>
          <cell r="R235">
            <v>37.817999999999998</v>
          </cell>
        </row>
        <row r="236">
          <cell r="A236">
            <v>2026</v>
          </cell>
          <cell r="B236" t="str">
            <v>153</v>
          </cell>
          <cell r="C236" t="str">
            <v>A</v>
          </cell>
          <cell r="D236" t="str">
            <v>1</v>
          </cell>
          <cell r="E236" t="str">
            <v>1</v>
          </cell>
          <cell r="F236" t="str">
            <v>Largo Ferrovia, 16 (Santa Maria del Cedro) -&gt; Via Corrado Alvaro, 6 (Santa Maria del Cedro) -&gt; Via degli Scavi, 43 (Santa Maria del Cedro) -&gt; Corso del Pollino, 1A (Santa Maria del Cedro) -&gt; Via Nazionale, 44-54 (Santa Maria del Cedro) -&gt; Via Nazionale, 125a (Santa Maria del Cedro) -&gt; Largo Stazione (Grisolia) -&gt; Via degli Ulivi, 233A (Santa Maria del Cedro) -&gt; Via degli Ulivi, 170A (Santa Maria del Cedro) -&gt; Via Statale, 851B (Santa Maria del Cedro) -&gt; Corso Mediterraneo (Scalea) -&gt; Via Vittorio De Sica (Scalea) -&gt; Corso Mediterraneo (Scalea) -&gt; Corso Mediterraneo, 475 (Scalea) -&gt; Corso Mediterraneo, 74 (Scalea) -&gt; Via Mosà¨ Bianchi, 1 (Scalea)</v>
          </cell>
          <cell r="G236" t="str">
            <v>Andata</v>
          </cell>
          <cell r="H236" t="str">
            <v>Largo Ferrovia, 16</v>
          </cell>
          <cell r="I236" t="str">
            <v>Santa Maria del Cedro</v>
          </cell>
          <cell r="J236" t="str">
            <v>CS</v>
          </cell>
          <cell r="K236" t="str">
            <v>Via Mosà¨ Bianchi, 1</v>
          </cell>
          <cell r="L236" t="str">
            <v>Scalea</v>
          </cell>
          <cell r="M236" t="str">
            <v>CS</v>
          </cell>
          <cell r="N236">
            <v>1</v>
          </cell>
          <cell r="O236" t="str">
            <v>S</v>
          </cell>
          <cell r="P236" t="str">
            <v xml:space="preserve">Scolastica - Lunedì Martedì Mercoledì Giovedì Venerdì Sabato </v>
          </cell>
          <cell r="Q236">
            <v>200</v>
          </cell>
          <cell r="R236">
            <v>20.43</v>
          </cell>
        </row>
        <row r="237">
          <cell r="A237">
            <v>2027</v>
          </cell>
          <cell r="B237" t="str">
            <v>153</v>
          </cell>
          <cell r="C237" t="str">
            <v>A</v>
          </cell>
          <cell r="D237" t="str">
            <v>2</v>
          </cell>
          <cell r="E237" t="str">
            <v>1</v>
          </cell>
          <cell r="F237" t="str">
            <v>Largo Ferrovia, 16 (Santa Maria del Cedro) -&gt; Via Corrado Alvaro, 6 (Santa Maria del Cedro) -&gt; Via degli Scavi, 43 (Santa Maria del Cedro) -&gt; Corso del Pollino, 1A (Santa Maria del Cedro) -&gt; Via Nazionale, 44-54 (Santa Maria del Cedro) -&gt; Via Nazionale, 125a (Santa Maria del Cedro) -&gt; Largo Stazione (Grisolia) -&gt; Via degli Ulivi, 233A (Santa Maria del Cedro) -&gt; Via degli Ulivi, 170A (Santa Maria del Cedro) -&gt; Via Statale, 851B (Santa Maria del Cedro) -&gt; Corso Mediterraneo (Scalea) -&gt; Corso Mediterraneo, 475 (Scalea) -&gt; Corso Mediterraneo, 74 (Scalea) -&gt; Via Mosà¨ Bianchi, 1 (Scalea)</v>
          </cell>
          <cell r="G237" t="str">
            <v>Andata</v>
          </cell>
          <cell r="H237" t="str">
            <v>Largo Ferrovia, 16</v>
          </cell>
          <cell r="I237" t="str">
            <v>Santa Maria del Cedro</v>
          </cell>
          <cell r="J237" t="str">
            <v>CS</v>
          </cell>
          <cell r="K237" t="str">
            <v>Via Mosà¨ Bianchi, 1</v>
          </cell>
          <cell r="L237" t="str">
            <v>Scalea</v>
          </cell>
          <cell r="M237" t="str">
            <v>CS</v>
          </cell>
          <cell r="N237">
            <v>1</v>
          </cell>
          <cell r="O237" t="str">
            <v>S</v>
          </cell>
          <cell r="P237" t="str">
            <v xml:space="preserve">Scolastica - Lunedì Martedì Mercoledì Giovedì Venerdì Sabato </v>
          </cell>
          <cell r="Q237">
            <v>200</v>
          </cell>
          <cell r="R237">
            <v>17.149999999999999</v>
          </cell>
        </row>
        <row r="238">
          <cell r="A238">
            <v>2028</v>
          </cell>
          <cell r="B238" t="str">
            <v>153</v>
          </cell>
          <cell r="C238" t="str">
            <v>A</v>
          </cell>
          <cell r="D238" t="str">
            <v>1</v>
          </cell>
          <cell r="E238" t="str">
            <v>1</v>
          </cell>
          <cell r="F238" t="str">
            <v>Via Mosà¨ Bianchi, 1 (Scalea) -&gt; Corso Mediterraneo, 66 (Scalea) -&gt; Corso Mediterraneo, 475 (Scalea) -&gt; Corso Mediterraneo (Scalea) -&gt; Via Statale, 851B (Santa Maria del Cedro) -&gt; Via degli Ulivi, 237 (Santa Maria del Cedro) -&gt; Largo Stazione (Grisolia) -&gt; Via Nazionale, 125a (Santa Maria del Cedro) -&gt; Via Nazionale, 44-54 (Santa Maria del Cedro) -&gt; Corso del Pollino, 1A (Santa Maria del Cedro) -&gt; Via degli Scavi, 43 (Santa Maria del Cedro) -&gt; Largo Ferrovia, 16 (Santa Maria del Cedro)</v>
          </cell>
          <cell r="G238" t="str">
            <v>Ritorno</v>
          </cell>
          <cell r="H238" t="str">
            <v>Via Mosà¨ Bianchi, 1</v>
          </cell>
          <cell r="I238" t="str">
            <v>Scalea</v>
          </cell>
          <cell r="J238" t="str">
            <v>CS</v>
          </cell>
          <cell r="K238" t="str">
            <v>Largo Ferrovia, 16</v>
          </cell>
          <cell r="L238" t="str">
            <v>Santa Maria del Cedro</v>
          </cell>
          <cell r="M238" t="str">
            <v>CS</v>
          </cell>
          <cell r="N238">
            <v>1</v>
          </cell>
          <cell r="O238" t="str">
            <v>S</v>
          </cell>
          <cell r="P238" t="str">
            <v xml:space="preserve">Scolastica - Lunedì Martedì Mercoledì Giovedì Venerdì Sabato </v>
          </cell>
          <cell r="Q238">
            <v>200</v>
          </cell>
          <cell r="R238">
            <v>17.187000000000001</v>
          </cell>
        </row>
        <row r="239">
          <cell r="A239">
            <v>2029</v>
          </cell>
          <cell r="B239" t="str">
            <v>154</v>
          </cell>
          <cell r="C239" t="str">
            <v>A</v>
          </cell>
          <cell r="D239" t="str">
            <v>1</v>
          </cell>
          <cell r="E239" t="str">
            <v>1</v>
          </cell>
          <cell r="F239" t="str">
            <v>Via Mosà¨ Bianchi, 1 (Scalea) -&gt; Corso Mediterraneo, 66 (Scalea) -&gt; Corso Mediterraneo, 475 (Scalea) -&gt; Corso Mediterraneo (Scalea) -&gt; Corso del Tirreno, 157 (Santa Maria del Cedro) -&gt; Via Statale, 851B (Santa Maria del Cedro) -&gt; Strada Statale 18 Tirrena Inferiore (Diamante) -&gt; Strada Statale 18 Tirrena Inferiore (Diamante) -&gt; Via Giustino Fortunato, 220 (Belvedere Marittimo) -&gt; Via Giustino Fortunato, 44 (Belvedere Marittimo) -&gt; Via degli Aragonesi, 63 (Belvedere Marittimo) -&gt; Via degli Aragonesi, 5 (Belvedere Marittimo) -&gt; Piazza Amellino, 14 (Belvedere Marittimo)</v>
          </cell>
          <cell r="G239" t="str">
            <v>Andata</v>
          </cell>
          <cell r="H239" t="str">
            <v>Via Mosà¨ Bianchi, 1</v>
          </cell>
          <cell r="I239" t="str">
            <v>Scalea</v>
          </cell>
          <cell r="J239" t="str">
            <v>CS</v>
          </cell>
          <cell r="K239" t="str">
            <v>Piazza Amellino, 14</v>
          </cell>
          <cell r="L239" t="str">
            <v>Belvedere Marittimo</v>
          </cell>
          <cell r="M239" t="str">
            <v>CS</v>
          </cell>
          <cell r="N239">
            <v>1</v>
          </cell>
          <cell r="O239" t="str">
            <v>S</v>
          </cell>
          <cell r="P239" t="str">
            <v xml:space="preserve">Scolastica - Lunedì Martedì Mercoledì Giovedì Venerdì Sabato </v>
          </cell>
          <cell r="Q239">
            <v>200</v>
          </cell>
          <cell r="R239">
            <v>25.745999999999999</v>
          </cell>
        </row>
        <row r="240">
          <cell r="A240">
            <v>2030</v>
          </cell>
          <cell r="B240" t="str">
            <v>154</v>
          </cell>
          <cell r="C240" t="str">
            <v>B</v>
          </cell>
          <cell r="D240" t="str">
            <v>1</v>
          </cell>
          <cell r="E240" t="str">
            <v>1</v>
          </cell>
          <cell r="F240" t="str">
            <v>Via Mosà¨ Bianchi, 1 (Scalea) -&gt; Corso Mediterraneo, 66 (Scalea) -&gt; Corso Mediterraneo, 475 (Scalea) -&gt; Corso Mediterraneo (Scalea) -&gt; Corso del Tirreno, 157 (Santa Maria del Cedro) -&gt; Via Statale, 851B (Santa Maria del Cedro) -&gt; Strada Statale 18 Tirrena Inferiore (Diamante) -&gt; Via Panoramica, 79 (Diamante) -&gt; Via Antonello da Messina, 16 (Diamante) -&gt; Via Umberto Boccioni (Diamante)</v>
          </cell>
          <cell r="G240" t="str">
            <v>Andata</v>
          </cell>
          <cell r="H240" t="str">
            <v>Via Mosà¨ Bianchi, 1</v>
          </cell>
          <cell r="I240" t="str">
            <v>Scalea</v>
          </cell>
          <cell r="J240" t="str">
            <v>CS</v>
          </cell>
          <cell r="K240" t="str">
            <v>Via Umberto Boccioni</v>
          </cell>
          <cell r="L240" t="str">
            <v>Diamante</v>
          </cell>
          <cell r="M240" t="str">
            <v>CS</v>
          </cell>
          <cell r="N240">
            <v>1</v>
          </cell>
          <cell r="O240" t="str">
            <v>S</v>
          </cell>
          <cell r="P240" t="str">
            <v xml:space="preserve">Scolastica - Lunedì Martedì Mercoledì Giovedì Venerdì Sabato </v>
          </cell>
          <cell r="Q240">
            <v>200</v>
          </cell>
          <cell r="R240">
            <v>17.978000000000002</v>
          </cell>
        </row>
        <row r="241">
          <cell r="A241">
            <v>2031</v>
          </cell>
          <cell r="B241" t="str">
            <v>154</v>
          </cell>
          <cell r="C241" t="str">
            <v>B</v>
          </cell>
          <cell r="D241" t="str">
            <v>2</v>
          </cell>
          <cell r="E241" t="str">
            <v>1</v>
          </cell>
          <cell r="F241" t="str">
            <v>Via Mosà¨ Bianchi, 1 (Scalea) -&gt; Corso Mediterraneo, 66 (Scalea) -&gt; Corso Mediterraneo, 475 (Scalea) -&gt; Corso Mediterraneo (Scalea) -&gt; Corso del Tirreno, 157 (Santa Maria del Cedro) -&gt; Via Statale, 851B (Santa Maria del Cedro) -&gt; Strada Statale 18 Tirrena Inferiore (Diamante)</v>
          </cell>
          <cell r="G241" t="str">
            <v>Andata</v>
          </cell>
          <cell r="H241" t="str">
            <v>Via Mosà¨ Bianchi, 1</v>
          </cell>
          <cell r="I241" t="str">
            <v>Scalea</v>
          </cell>
          <cell r="J241" t="str">
            <v>CS</v>
          </cell>
          <cell r="K241" t="str">
            <v>Strada Statale 18 Tirrena Inferiore</v>
          </cell>
          <cell r="L241" t="str">
            <v>Diamante</v>
          </cell>
          <cell r="M241" t="str">
            <v>CS</v>
          </cell>
          <cell r="N241">
            <v>1</v>
          </cell>
          <cell r="O241" t="str">
            <v>S</v>
          </cell>
          <cell r="P241" t="str">
            <v xml:space="preserve">Scolastica - Lunedì Martedì Mercoledì Giovedì Venerdì Sabato </v>
          </cell>
          <cell r="Q241">
            <v>200</v>
          </cell>
          <cell r="R241">
            <v>15.13</v>
          </cell>
        </row>
        <row r="242">
          <cell r="A242">
            <v>2032</v>
          </cell>
          <cell r="B242" t="str">
            <v>154</v>
          </cell>
          <cell r="C242" t="str">
            <v>B</v>
          </cell>
          <cell r="D242" t="str">
            <v>1</v>
          </cell>
          <cell r="E242" t="str">
            <v>1</v>
          </cell>
          <cell r="F242" t="str">
            <v>Via Panoramica, 79 (Diamante) -&gt; Strada Statale 18 Tirrena Inferiore (Diamante) -&gt; Via Statale, 851B (Santa Maria del Cedro) -&gt; Corso del Tirreno, 157 (Santa Maria del Cedro) -&gt; Corso Mediterraneo (Scalea) -&gt; Corso Mediterraneo, 475 (Scalea) -&gt; Corso Mediterraneo, 74 (Scalea) -&gt; Via Mosà¨ Bianchi, 1 (Scalea)</v>
          </cell>
          <cell r="G242" t="str">
            <v>Ritorno</v>
          </cell>
          <cell r="H242" t="str">
            <v>Via Panoramica, 79</v>
          </cell>
          <cell r="I242" t="str">
            <v>Diamante</v>
          </cell>
          <cell r="J242" t="str">
            <v>CS</v>
          </cell>
          <cell r="K242" t="str">
            <v>Via Mosà¨ Bianchi, 1</v>
          </cell>
          <cell r="L242" t="str">
            <v>Scalea</v>
          </cell>
          <cell r="M242" t="str">
            <v>CS</v>
          </cell>
          <cell r="N242">
            <v>2</v>
          </cell>
          <cell r="O242" t="str">
            <v>S</v>
          </cell>
          <cell r="P242" t="str">
            <v xml:space="preserve">Scolastica - Lunedì Martedì Mercoledì Giovedì Venerdì Sabato </v>
          </cell>
          <cell r="Q242">
            <v>200</v>
          </cell>
          <cell r="R242">
            <v>15.862</v>
          </cell>
        </row>
        <row r="243">
          <cell r="A243">
            <v>2033</v>
          </cell>
          <cell r="B243" t="str">
            <v>155</v>
          </cell>
          <cell r="C243" t="str">
            <v>A</v>
          </cell>
          <cell r="D243" t="str">
            <v>1</v>
          </cell>
          <cell r="E243" t="str">
            <v>1</v>
          </cell>
          <cell r="F243" t="str">
            <v>Via Scridoso, 30 (Bonifati) -&gt; Via Scridoso, 53 (Bonifati) -&gt; Via Scridoso, 30 (Bonifati) -&gt; Via Timpone (Bonifati) -&gt; Via Timpone, 152 (Bonifati) -&gt; Via Timpone (Bonifati) -&gt; Località Cirimarco (Bonifati) -&gt; Strada Statale 18 Tirrena Inferiore, 34 (Bonifati) -&gt; Strada Statale 18 Tirrena Inferiore, 34 (Bonifati) -&gt; Via Nazionale, 2 (Bonifati) -&gt; Via Nazionale, 44 (Bonifati) -&gt; Via Nazionale, 114 (Bonifati) -&gt; Strada Statale 18 Tirrena Inferiore, 79 (Bonifati)</v>
          </cell>
          <cell r="G243" t="str">
            <v>Andata</v>
          </cell>
          <cell r="H243" t="str">
            <v>Via Scridoso, 30</v>
          </cell>
          <cell r="I243" t="str">
            <v>Bonifati</v>
          </cell>
          <cell r="J243" t="str">
            <v>CS</v>
          </cell>
          <cell r="K243" t="str">
            <v>Strada Statale 18 Tirrena Inferiore, 79</v>
          </cell>
          <cell r="L243" t="str">
            <v>Bonifati</v>
          </cell>
          <cell r="M243" t="str">
            <v>CS</v>
          </cell>
          <cell r="N243">
            <v>1</v>
          </cell>
          <cell r="O243" t="str">
            <v>S</v>
          </cell>
          <cell r="P243" t="str">
            <v xml:space="preserve">Scolastica - Lunedì Martedì Mercoledì Giovedì Venerdì Sabato </v>
          </cell>
          <cell r="Q243">
            <v>200</v>
          </cell>
          <cell r="R243">
            <v>11.659000000000001</v>
          </cell>
        </row>
        <row r="244">
          <cell r="A244">
            <v>2034</v>
          </cell>
          <cell r="B244" t="str">
            <v>155</v>
          </cell>
          <cell r="C244" t="str">
            <v>A</v>
          </cell>
          <cell r="D244" t="str">
            <v>2</v>
          </cell>
          <cell r="E244" t="str">
            <v>1</v>
          </cell>
          <cell r="F244" t="str">
            <v>Via Scridoso, 30 (Bonifati) -&gt; Via Scridoso, 53 (Bonifati) -&gt; Via Scridoso, 30 (Bonifati) -&gt; Via Timpone (Bonifati) -&gt; Via Timpone (Bonifati) -&gt; Strada Statale 18 Tirrena Inferiore, 34 (Bonifati) -&gt; Strada Statale 18 Tirrena Inferiore, 34 (Bonifati) -&gt; Via Nazionale, 2 (Bonifati) -&gt; Via Nazionale, 44 (Bonifati) -&gt; Via Nazionale, 114 (Bonifati)</v>
          </cell>
          <cell r="G244" t="str">
            <v>Andata</v>
          </cell>
          <cell r="H244" t="str">
            <v>Via Scridoso, 30</v>
          </cell>
          <cell r="I244" t="str">
            <v>Bonifati</v>
          </cell>
          <cell r="J244" t="str">
            <v>CS</v>
          </cell>
          <cell r="K244" t="str">
            <v>Via Nazionale, 114</v>
          </cell>
          <cell r="L244" t="str">
            <v>Bonifati</v>
          </cell>
          <cell r="M244" t="str">
            <v>CS</v>
          </cell>
          <cell r="N244">
            <v>1</v>
          </cell>
          <cell r="O244" t="str">
            <v>S</v>
          </cell>
          <cell r="P244" t="str">
            <v xml:space="preserve">Scolastica - Lunedì Martedì Mercoledì Giovedì Venerdì Sabato </v>
          </cell>
          <cell r="Q244">
            <v>200</v>
          </cell>
          <cell r="R244">
            <v>7.0279999999999996</v>
          </cell>
        </row>
        <row r="245">
          <cell r="A245">
            <v>2035</v>
          </cell>
          <cell r="B245" t="str">
            <v>155</v>
          </cell>
          <cell r="C245" t="str">
            <v>A</v>
          </cell>
          <cell r="D245" t="str">
            <v>1</v>
          </cell>
          <cell r="E245" t="str">
            <v>1</v>
          </cell>
          <cell r="F245" t="str">
            <v>Via Scridoso, 30 (Bonifati) -&gt; Via Scridoso, 53 (Bonifati) -&gt; Via Scridoso, 30 (Bonifati) -&gt; Via Timpone (Bonifati) -&gt; Via Timpone (Bonifati) -&gt; Strada Statale 18 Tirrena Inferiore, 34 (Bonifati) -&gt; Strada Statale 18 Tirrena Inferiore, 34 (Bonifati) -&gt; Via Nazionale, 2 (Bonifati) -&gt; Via Nazionale, 44 (Bonifati) -&gt; Via Nazionale, 114 (Bonifati) -&gt; Strada Statale 18 Tirrena Inferiore, 79 (Bonifati) -&gt; Strada Statale 18 Tirrena Inferiore, 55 (Sangineto)</v>
          </cell>
          <cell r="G245" t="str">
            <v>Andata</v>
          </cell>
          <cell r="H245" t="str">
            <v>Via Scridoso, 30</v>
          </cell>
          <cell r="I245" t="str">
            <v>Bonifati</v>
          </cell>
          <cell r="J245" t="str">
            <v>CS</v>
          </cell>
          <cell r="K245" t="str">
            <v>Strada Statale 18 Tirrena Inferiore, 55</v>
          </cell>
          <cell r="L245" t="str">
            <v>Sangineto</v>
          </cell>
          <cell r="M245" t="str">
            <v>CS</v>
          </cell>
          <cell r="N245">
            <v>1</v>
          </cell>
          <cell r="O245" t="str">
            <v>L</v>
          </cell>
          <cell r="P245" t="str">
            <v xml:space="preserve">Feriale - Lunedì Martedì Mercoledì Giovedì Venerdì Sabato </v>
          </cell>
          <cell r="Q245">
            <v>303</v>
          </cell>
          <cell r="R245">
            <v>10.957000000000001</v>
          </cell>
        </row>
        <row r="246">
          <cell r="A246">
            <v>2036</v>
          </cell>
          <cell r="B246" t="str">
            <v>155</v>
          </cell>
          <cell r="C246" t="str">
            <v>A</v>
          </cell>
          <cell r="D246" t="str">
            <v>1</v>
          </cell>
          <cell r="E246" t="str">
            <v>1</v>
          </cell>
          <cell r="F246" t="str">
            <v>Via Nazionale, 114 (Bonifati) -&gt; Via Nazionale, 44 (Bonifati) -&gt; Via Nazionale, 2 (Bonifati) -&gt; Strada Statale 18 Tirrena Inferiore, 34 (Bonifati) -&gt; Strada Statale 18 Tirrena Inferiore, 34 (Bonifati) -&gt; Via Timpone (Bonifati) -&gt; Via Timpone (Bonifati) -&gt; Via Scridoso, 30 (Bonifati) -&gt; Via Scridoso, 53 (Bonifati) -&gt; Via Scridoso, 30 (Bonifati)</v>
          </cell>
          <cell r="G246" t="str">
            <v>Ritorno</v>
          </cell>
          <cell r="H246" t="str">
            <v>Via Nazionale, 114</v>
          </cell>
          <cell r="I246" t="str">
            <v>Bonifati</v>
          </cell>
          <cell r="J246" t="str">
            <v>CS</v>
          </cell>
          <cell r="K246" t="str">
            <v>Via Scridoso, 30</v>
          </cell>
          <cell r="L246" t="str">
            <v>Bonifati</v>
          </cell>
          <cell r="M246" t="str">
            <v>CS</v>
          </cell>
          <cell r="N246">
            <v>1</v>
          </cell>
          <cell r="O246" t="str">
            <v>S</v>
          </cell>
          <cell r="P246" t="str">
            <v xml:space="preserve">Scolastica - Lunedì Martedì Mercoledì Giovedì Venerdì Sabato </v>
          </cell>
          <cell r="Q246">
            <v>200</v>
          </cell>
          <cell r="R246">
            <v>7.0730000000000004</v>
          </cell>
        </row>
        <row r="247">
          <cell r="A247">
            <v>2037</v>
          </cell>
          <cell r="B247" t="str">
            <v>155</v>
          </cell>
          <cell r="C247" t="str">
            <v>A</v>
          </cell>
          <cell r="D247" t="str">
            <v>2</v>
          </cell>
          <cell r="E247" t="str">
            <v>1</v>
          </cell>
          <cell r="F247" t="str">
            <v>Strada Statale 18 Tirrena Inferiore (Belvedere Marittimo) -&gt; Strada Statale 18 Tirrena Inferiore, 55 (Sangineto) -&gt; Strada Statale 18 Tirrena Inferiore, 79 (Bonifati) -&gt; Via Nazionale, 114 (Bonifati) -&gt; Via Nazionale, 44 (Bonifati) -&gt; Via Nazionale, 2 (Bonifati) -&gt; Strada Statale 18 Tirrena Inferiore, 34 (Bonifati) -&gt; Strada Statale 18 Tirrena Inferiore, 34 (Bonifati) -&gt; Via Timpone (Bonifati) -&gt; Località Cirimarco (Bonifati) -&gt; Via Timpone (Bonifati) -&gt; Via Timpone, 152 (Bonifati) -&gt; Via Scridoso, 30 (Bonifati) -&gt; Via Scridoso, 53 (Bonifati) -&gt; Via Scridoso, 30 (Bonifati)</v>
          </cell>
          <cell r="G247" t="str">
            <v>Ritorno</v>
          </cell>
          <cell r="H247" t="str">
            <v>Strada Statale 18 Tirrena Inferiore</v>
          </cell>
          <cell r="I247" t="str">
            <v>Belvedere Marittimo</v>
          </cell>
          <cell r="J247" t="str">
            <v>CS</v>
          </cell>
          <cell r="K247" t="str">
            <v>Via Scridoso, 30</v>
          </cell>
          <cell r="L247" t="str">
            <v>Bonifati</v>
          </cell>
          <cell r="M247" t="str">
            <v>CS</v>
          </cell>
          <cell r="N247">
            <v>1</v>
          </cell>
          <cell r="O247" t="str">
            <v>S</v>
          </cell>
          <cell r="P247" t="str">
            <v xml:space="preserve">Scolastica - Lunedì Martedì Mercoledì Giovedì Venerdì Sabato </v>
          </cell>
          <cell r="Q247">
            <v>200</v>
          </cell>
          <cell r="R247">
            <v>14.593999999999999</v>
          </cell>
        </row>
        <row r="248">
          <cell r="A248">
            <v>2038</v>
          </cell>
          <cell r="B248" t="str">
            <v>155</v>
          </cell>
          <cell r="C248" t="str">
            <v>A</v>
          </cell>
          <cell r="D248" t="str">
            <v>1</v>
          </cell>
          <cell r="E248" t="str">
            <v>1</v>
          </cell>
          <cell r="F248" t="str">
            <v>Strada Statale 18 Tirrena Inferiore, 55 (Sangineto) -&gt; Strada Statale 18 Tirrena Inferiore, 79 (Bonifati) -&gt; Via Nazionale, 114 (Bonifati)</v>
          </cell>
          <cell r="G248" t="str">
            <v>Ritorno</v>
          </cell>
          <cell r="H248" t="str">
            <v>Strada Statale 18 Tirrena Inferiore, 55</v>
          </cell>
          <cell r="I248" t="str">
            <v>Sangineto</v>
          </cell>
          <cell r="J248" t="str">
            <v>CS</v>
          </cell>
          <cell r="K248" t="str">
            <v>Via Nazionale, 114</v>
          </cell>
          <cell r="L248" t="str">
            <v>Bonifati</v>
          </cell>
          <cell r="M248" t="str">
            <v>CS</v>
          </cell>
          <cell r="N248">
            <v>1</v>
          </cell>
          <cell r="O248" t="str">
            <v>L</v>
          </cell>
          <cell r="P248" t="str">
            <v xml:space="preserve">Feriale - Lunedì Martedì Mercoledì Giovedì Venerdì Sabato </v>
          </cell>
          <cell r="Q248">
            <v>303</v>
          </cell>
          <cell r="R248">
            <v>3.4860000000000002</v>
          </cell>
        </row>
        <row r="249">
          <cell r="A249">
            <v>2039</v>
          </cell>
          <cell r="B249" t="str">
            <v>155</v>
          </cell>
          <cell r="C249" t="str">
            <v>A</v>
          </cell>
          <cell r="D249" t="str">
            <v>2</v>
          </cell>
          <cell r="E249" t="str">
            <v>1</v>
          </cell>
          <cell r="F249" t="str">
            <v>Via Nazionale, 114 (Bonifati) -&gt; Via Nazionale, 44 (Bonifati) -&gt; Via Nazionale, 2 (Bonifati) -&gt; Strada Statale 18 Tirrena Inferiore, 34 (Bonifati) -&gt; Strada Statale 18 Tirrena Inferiore, 34 (Bonifati) -&gt; Via Timpone (Bonifati) -&gt; Località Cirimarco (Bonifati) -&gt; Via Timpone (Bonifati) -&gt; Via Timpone, 152 (Bonifati) -&gt; Via Scridoso, 30 (Bonifati) -&gt; Via Scridoso, 53 (Bonifati) -&gt; Via Scridoso, 30 (Bonifati)</v>
          </cell>
          <cell r="G249" t="str">
            <v>Ritorno</v>
          </cell>
          <cell r="H249" t="str">
            <v>Via Nazionale, 114</v>
          </cell>
          <cell r="I249" t="str">
            <v>Bonifati</v>
          </cell>
          <cell r="J249" t="str">
            <v>CS</v>
          </cell>
          <cell r="K249" t="str">
            <v>Via Scridoso, 30</v>
          </cell>
          <cell r="L249" t="str">
            <v>Bonifati</v>
          </cell>
          <cell r="M249" t="str">
            <v>CS</v>
          </cell>
          <cell r="N249">
            <v>1</v>
          </cell>
          <cell r="O249" t="str">
            <v>L</v>
          </cell>
          <cell r="P249" t="str">
            <v xml:space="preserve">Feriale - Lunedì Martedì Mercoledì Giovedì Venerdì Sabato </v>
          </cell>
          <cell r="Q249">
            <v>303</v>
          </cell>
          <cell r="R249">
            <v>9.8680000000000003</v>
          </cell>
        </row>
        <row r="250">
          <cell r="A250">
            <v>2040</v>
          </cell>
          <cell r="B250" t="str">
            <v>155</v>
          </cell>
          <cell r="C250" t="str">
            <v>B</v>
          </cell>
          <cell r="D250" t="str">
            <v>1</v>
          </cell>
          <cell r="E250" t="str">
            <v>1</v>
          </cell>
          <cell r="F250" t="str">
            <v>Strada Statale 18 Tirrena Inferiore, 79 (Bonifati) -&gt; Strada Statale 18 Tirrena Inferiore, 55 (Sangineto) -&gt; Strada Statale 18 Tirrena Inferiore (Belvedere Marittimo) -&gt; Via degli Aragonesi, 63 (Belvedere Marittimo) -&gt; Via degli Aragonesi, 5 (Belvedere Marittimo) -&gt; Piazza Amellino, 14 (Belvedere Marittimo)</v>
          </cell>
          <cell r="G250" t="str">
            <v>Andata</v>
          </cell>
          <cell r="H250" t="str">
            <v>Strada Statale 18 Tirrena Inferiore, 79</v>
          </cell>
          <cell r="I250" t="str">
            <v>Bonifati</v>
          </cell>
          <cell r="J250" t="str">
            <v>CS</v>
          </cell>
          <cell r="K250" t="str">
            <v>Piazza Amellino, 14</v>
          </cell>
          <cell r="L250" t="str">
            <v>Belvedere Marittimo</v>
          </cell>
          <cell r="M250" t="str">
            <v>CS</v>
          </cell>
          <cell r="N250">
            <v>1</v>
          </cell>
          <cell r="O250" t="str">
            <v>L</v>
          </cell>
          <cell r="P250" t="str">
            <v xml:space="preserve">Feriale - Lunedì Martedì Mercoledì Giovedì Venerdì Sabato </v>
          </cell>
          <cell r="Q250">
            <v>303</v>
          </cell>
          <cell r="R250">
            <v>7.6890000000000001</v>
          </cell>
        </row>
        <row r="251">
          <cell r="A251">
            <v>2041</v>
          </cell>
          <cell r="B251" t="str">
            <v>157</v>
          </cell>
          <cell r="C251" t="str">
            <v>A</v>
          </cell>
          <cell r="D251" t="str">
            <v>1</v>
          </cell>
          <cell r="E251" t="str">
            <v>1</v>
          </cell>
          <cell r="F251"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Statale 19 delle Calabrie (Lattarico) -&gt; Strada Statale 19 delle Calabrie, 53 (Lattarico) -&gt; Strada Statale 19 delle Calabrie, 53 (Lattarico) -&gt; Strada Statale 19, 27 (Lattarico) -&gt; Strada Statale 19 delle Calabrie, 3 (Lattarico) -&gt; Strada Statale 19 delle Calabrie (Lattarico) -&gt; Strada Statale 19 delle Calabrie (Lattarico) -&gt; Strada Statale 19 delle Calabrie, 9 (Lattarico) -&gt; Strada Statale 19 delle Calabrie, 9 (Lattarico) -&gt; Strada Statale 19 delle Calabrie, 9 (Lattarico) -&gt; Strada Statale 19 delle Calabrie, 20 (Lattarico)</v>
          </cell>
          <cell r="G251" t="str">
            <v>Andata</v>
          </cell>
          <cell r="H251" t="str">
            <v>Autostazione Cosenza</v>
          </cell>
          <cell r="I251" t="str">
            <v>Cosenza</v>
          </cell>
          <cell r="J251" t="str">
            <v>CS</v>
          </cell>
          <cell r="K251" t="str">
            <v>Strada Statale 19 delle Calabrie, 20</v>
          </cell>
          <cell r="L251" t="str">
            <v>Lattarico</v>
          </cell>
          <cell r="M251" t="str">
            <v>CS</v>
          </cell>
          <cell r="N251">
            <v>7</v>
          </cell>
          <cell r="O251" t="str">
            <v>L</v>
          </cell>
          <cell r="P251" t="str">
            <v xml:space="preserve">Feriale - Lunedì Martedì Mercoledì Giovedì Venerdì Sabato </v>
          </cell>
          <cell r="Q251">
            <v>303</v>
          </cell>
          <cell r="R251">
            <v>23.295000000000002</v>
          </cell>
        </row>
        <row r="252">
          <cell r="A252">
            <v>2042</v>
          </cell>
          <cell r="B252" t="str">
            <v>157</v>
          </cell>
          <cell r="C252" t="str">
            <v>A</v>
          </cell>
          <cell r="D252" t="str">
            <v>2</v>
          </cell>
          <cell r="E252" t="str">
            <v>1</v>
          </cell>
          <cell r="F252"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Statale 19 delle Calabrie (Lattarico) -&gt; Strada Statale 19 delle Calabrie, 53 (Lattarico) -&gt; Strada Statale 19 delle Calabrie, 53 (Lattarico) -&gt; Strada Statale 19, 27 (Lattarico) -&gt; Strada Statale 19 delle Calabrie, 3 (Lattarico) -&gt; Strada Statale 19 delle Calabrie (Lattarico) -&gt; Strada Statale 19 delle Calabrie (Lattarico) -&gt; Strada Statale 19 delle Calabrie, 9 (Lattarico) -&gt; Strada Statale 19 delle Calabrie, 9 (Lattarico) -&gt; Strada Statale 19 delle Calabrie, 9 (Lattarico) -&gt; Strada Statale 19 delle Calabrie, 20 (Lattarico) -&gt; Strada Statale 19 delle Calabrie (Lattarico)</v>
          </cell>
          <cell r="G252" t="str">
            <v>Andata</v>
          </cell>
          <cell r="H252" t="str">
            <v>Autostazione Cosenza</v>
          </cell>
          <cell r="I252" t="str">
            <v>Cosenza</v>
          </cell>
          <cell r="J252" t="str">
            <v>CS</v>
          </cell>
          <cell r="K252" t="str">
            <v>Strada Statale 19 delle Calabrie</v>
          </cell>
          <cell r="L252" t="str">
            <v>Lattarico</v>
          </cell>
          <cell r="M252" t="str">
            <v>CS</v>
          </cell>
          <cell r="N252">
            <v>2</v>
          </cell>
          <cell r="O252" t="str">
            <v>L</v>
          </cell>
          <cell r="P252" t="str">
            <v xml:space="preserve">Feriale - Lunedì Martedì Mercoledì Giovedì Venerdì Sabato </v>
          </cell>
          <cell r="Q252">
            <v>303</v>
          </cell>
          <cell r="R252">
            <v>25.192</v>
          </cell>
        </row>
        <row r="253">
          <cell r="A253">
            <v>2043</v>
          </cell>
          <cell r="B253" t="str">
            <v>157</v>
          </cell>
          <cell r="C253" t="str">
            <v>A</v>
          </cell>
          <cell r="D253" t="str">
            <v>1</v>
          </cell>
          <cell r="E253" t="str">
            <v>1</v>
          </cell>
          <cell r="F253"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Statale 19 delle Calabrie (Lattarico) -&gt; Strada Statale 19 delle Calabrie, 53 (Lattarico) -&gt; Strada Statale 19 delle Calabrie, 53 (Lattarico) -&gt; Strada Statale 19, 27 (Lattarico) -&gt; Strada Statale 19 delle Calabrie, 3 (Lattarico) -&gt; Strada Statale 19 delle Calabrie (Lattarico) -&gt; Strada Statale 19 delle Calabrie (Lattarico) -&gt; Strada Statale 19 delle Calabrie, 9 (Lattarico) -&gt; Strada Statale 19 delle Calabrie, 9 (Lattarico) -&gt; Strada Statale 19 delle Calabrie, 9 (Lattarico) -&gt; Strada Statale 19 delle Calabrie, 20 (Lattarico)</v>
          </cell>
          <cell r="G253" t="str">
            <v>Andata</v>
          </cell>
          <cell r="H253" t="str">
            <v>Autostazione Cosenza</v>
          </cell>
          <cell r="I253" t="str">
            <v>Cosenza</v>
          </cell>
          <cell r="J253" t="str">
            <v>CS</v>
          </cell>
          <cell r="K253" t="str">
            <v>Strada Statale 19 delle Calabrie, 20</v>
          </cell>
          <cell r="L253" t="str">
            <v>Lattarico</v>
          </cell>
          <cell r="M253" t="str">
            <v>CS</v>
          </cell>
          <cell r="N253">
            <v>1</v>
          </cell>
          <cell r="O253" t="str">
            <v>S</v>
          </cell>
          <cell r="P253" t="str">
            <v xml:space="preserve">Scolastica - Lunedì Martedì Mercoledì Giovedì Venerdì Sabato </v>
          </cell>
          <cell r="Q253">
            <v>200</v>
          </cell>
          <cell r="R253">
            <v>23.295000000000002</v>
          </cell>
        </row>
        <row r="254">
          <cell r="A254">
            <v>2044</v>
          </cell>
          <cell r="B254" t="str">
            <v>157</v>
          </cell>
          <cell r="C254" t="str">
            <v>A</v>
          </cell>
          <cell r="D254" t="str">
            <v>1</v>
          </cell>
          <cell r="E254" t="str">
            <v>1</v>
          </cell>
          <cell r="F254" t="str">
            <v>Strada Statale 19 delle Calabrie, 20 (Lattarico) -&gt; Strada Statale 19, 3 (Lattarico) -&gt; Strada Statale 19 delle Calabrie, 9 (Lattarico) -&gt; Strada Statale 19 delle Calabrie (Lattarico) -&gt; Strada Statale 19 delle Calabrie (Lattarico) -&gt; Strada Statale 19 delle Calabrie, 3 (Lattarico) -&gt; Strada Statale 19 delle Calabrie, 29 (Lattarico) -&gt; Strada Statale 19 delle Calabrie, 53 (Lattarico) -&gt; Strada Statale 19 delle Calabrie (Lattarico)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54" t="str">
            <v>Ritorno</v>
          </cell>
          <cell r="H254" t="str">
            <v>Strada Statale 19 delle Calabrie, 20</v>
          </cell>
          <cell r="I254" t="str">
            <v>Lattarico</v>
          </cell>
          <cell r="J254" t="str">
            <v>CS</v>
          </cell>
          <cell r="K254" t="str">
            <v>Autostazione Cosenza</v>
          </cell>
          <cell r="L254" t="str">
            <v>Cosenza</v>
          </cell>
          <cell r="M254" t="str">
            <v>CS</v>
          </cell>
          <cell r="N254">
            <v>6</v>
          </cell>
          <cell r="O254" t="str">
            <v>L</v>
          </cell>
          <cell r="P254" t="str">
            <v xml:space="preserve">Feriale - Lunedì Martedì Mercoledì Giovedì Venerdì Sabato </v>
          </cell>
          <cell r="Q254">
            <v>303</v>
          </cell>
          <cell r="R254">
            <v>23.61</v>
          </cell>
        </row>
        <row r="255">
          <cell r="A255">
            <v>2045</v>
          </cell>
          <cell r="B255" t="str">
            <v>157</v>
          </cell>
          <cell r="C255" t="str">
            <v>A</v>
          </cell>
          <cell r="D255" t="str">
            <v>2</v>
          </cell>
          <cell r="E255" t="str">
            <v>1</v>
          </cell>
          <cell r="F255" t="str">
            <v>Strada Statale 19 delle Calabrie (Lattarico) -&gt; Strada Statale 19 delle Calabrie, 20 (Lattarico) -&gt; Strada Statale 19, 3 (Lattarico) -&gt; Strada Statale 19 delle Calabrie, 9 (Lattarico) -&gt; Strada Statale 19 delle Calabrie (Lattarico) -&gt; Strada Statale 19 delle Calabrie (Lattarico) -&gt; Strada Statale 19 delle Calabrie, 3 (Lattarico) -&gt; Strada Statale 19 delle Calabrie, 29 (Lattarico) -&gt; Strada Statale 19 delle Calabrie, 53 (Lattarico) -&gt; Strada Statale 19 delle Calabrie (Lattarico)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55" t="str">
            <v>Ritorno</v>
          </cell>
          <cell r="H255" t="str">
            <v>Strada Statale 19 delle Calabrie</v>
          </cell>
          <cell r="I255" t="str">
            <v>Lattarico</v>
          </cell>
          <cell r="J255" t="str">
            <v>CS</v>
          </cell>
          <cell r="K255" t="str">
            <v>Autostazione Cosenza</v>
          </cell>
          <cell r="L255" t="str">
            <v>Cosenza</v>
          </cell>
          <cell r="M255" t="str">
            <v>CS</v>
          </cell>
          <cell r="N255">
            <v>2</v>
          </cell>
          <cell r="O255" t="str">
            <v>L</v>
          </cell>
          <cell r="P255" t="str">
            <v xml:space="preserve">Feriale - Lunedì Martedì Mercoledì Giovedì Venerdì Sabato </v>
          </cell>
          <cell r="Q255">
            <v>303</v>
          </cell>
          <cell r="R255">
            <v>25.509</v>
          </cell>
        </row>
        <row r="256">
          <cell r="A256">
            <v>2046</v>
          </cell>
          <cell r="B256" t="str">
            <v>157</v>
          </cell>
          <cell r="C256" t="str">
            <v>B</v>
          </cell>
          <cell r="D256" t="str">
            <v>1</v>
          </cell>
          <cell r="E256" t="str">
            <v>1</v>
          </cell>
          <cell r="F256" t="str">
            <v>Strada Statale 19 delle Calabrie, 20 (Lattarico) -&gt; Strada Statale 19, 3 (Lattarico) -&gt; Strada Statale 19 delle Calabrie, 9 (Lattarico) -&gt; Strada Statale 19 delle Calabrie (Lattarico) -&gt; Strada Statale 19 delle Calabrie (Lattarico) -&gt; Strada Statale 19 delle Calabrie, 3 (Lattarico) -&gt; Strada Statale 19 delle Calabrie, 29 (Lattarico) -&gt; Strada Statale 19 delle Calabrie, 53 (Lattarico) -&gt; Strada Statale 19 delle Calabrie (Lattarico)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Repaci, 18 (Rende) -&gt; Via Repaci, 43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56" t="str">
            <v>Ritorno</v>
          </cell>
          <cell r="H256" t="str">
            <v>Strada Statale 19 delle Calabrie, 20</v>
          </cell>
          <cell r="I256" t="str">
            <v>Lattarico</v>
          </cell>
          <cell r="J256" t="str">
            <v>CS</v>
          </cell>
          <cell r="K256" t="str">
            <v>Autostazione Cosenza</v>
          </cell>
          <cell r="L256" t="str">
            <v>Cosenza</v>
          </cell>
          <cell r="M256" t="str">
            <v>CS</v>
          </cell>
          <cell r="N256">
            <v>1</v>
          </cell>
          <cell r="O256" t="str">
            <v>L</v>
          </cell>
          <cell r="P256" t="str">
            <v xml:space="preserve">Feriale - Lunedì Martedì Mercoledì Giovedì Venerdì Sabato </v>
          </cell>
          <cell r="Q256">
            <v>303</v>
          </cell>
          <cell r="R256">
            <v>24.542000000000002</v>
          </cell>
        </row>
        <row r="257">
          <cell r="A257">
            <v>2047</v>
          </cell>
          <cell r="B257" t="str">
            <v>157</v>
          </cell>
          <cell r="C257" t="str">
            <v>C</v>
          </cell>
          <cell r="D257" t="str">
            <v>1</v>
          </cell>
          <cell r="E257" t="str">
            <v>1</v>
          </cell>
          <cell r="F257"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57" t="str">
            <v>Andata</v>
          </cell>
          <cell r="H257" t="str">
            <v>Autostazione Cosenza</v>
          </cell>
          <cell r="I257" t="str">
            <v>Cosenza</v>
          </cell>
          <cell r="J257" t="str">
            <v>CS</v>
          </cell>
          <cell r="K257" t="str">
            <v>Strada Provinciale 248 di Luzzi, 277</v>
          </cell>
          <cell r="L257" t="str">
            <v>Montalto Uffugo</v>
          </cell>
          <cell r="M257" t="str">
            <v>CS</v>
          </cell>
          <cell r="N257">
            <v>2</v>
          </cell>
          <cell r="O257" t="str">
            <v>L</v>
          </cell>
          <cell r="P257" t="str">
            <v xml:space="preserve">Feriale - Lunedì Martedì Mercoledì Giovedì Venerdì Sabato </v>
          </cell>
          <cell r="Q257">
            <v>303</v>
          </cell>
          <cell r="R257">
            <v>17.751000000000001</v>
          </cell>
        </row>
        <row r="258">
          <cell r="A258">
            <v>2049</v>
          </cell>
          <cell r="B258" t="str">
            <v>157</v>
          </cell>
          <cell r="C258" t="str">
            <v>C</v>
          </cell>
          <cell r="D258" t="str">
            <v>1</v>
          </cell>
          <cell r="E258" t="str">
            <v>1</v>
          </cell>
          <cell r="F258"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58" t="str">
            <v>Andata</v>
          </cell>
          <cell r="H258" t="str">
            <v>Autostazione Cosenza</v>
          </cell>
          <cell r="I258" t="str">
            <v>Cosenza</v>
          </cell>
          <cell r="J258" t="str">
            <v>CS</v>
          </cell>
          <cell r="K258" t="str">
            <v>Strada Provinciale 248 di Luzzi, 277</v>
          </cell>
          <cell r="L258" t="str">
            <v>Montalto Uffugo</v>
          </cell>
          <cell r="M258" t="str">
            <v>CS</v>
          </cell>
          <cell r="N258">
            <v>3</v>
          </cell>
          <cell r="O258" t="str">
            <v>S</v>
          </cell>
          <cell r="P258" t="str">
            <v xml:space="preserve">Scolastica - Lunedì Martedì Mercoledì Giovedì Venerdì Sabato </v>
          </cell>
          <cell r="Q258">
            <v>200</v>
          </cell>
          <cell r="R258">
            <v>17.751000000000001</v>
          </cell>
        </row>
        <row r="259">
          <cell r="A259">
            <v>2050</v>
          </cell>
          <cell r="B259" t="str">
            <v>157</v>
          </cell>
          <cell r="C259" t="str">
            <v>C</v>
          </cell>
          <cell r="D259" t="str">
            <v>2</v>
          </cell>
          <cell r="E259" t="str">
            <v>1</v>
          </cell>
          <cell r="F259" t="str">
            <v>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59" t="str">
            <v>Andata</v>
          </cell>
          <cell r="H259" t="str">
            <v>Via Valle del Neto, 3</v>
          </cell>
          <cell r="I259" t="str">
            <v>Rende</v>
          </cell>
          <cell r="J259" t="str">
            <v>CS</v>
          </cell>
          <cell r="K259" t="str">
            <v>Strada Provinciale 248 di Luzzi, 277</v>
          </cell>
          <cell r="L259" t="str">
            <v>Montalto Uffugo</v>
          </cell>
          <cell r="M259" t="str">
            <v>CS</v>
          </cell>
          <cell r="N259">
            <v>2</v>
          </cell>
          <cell r="O259" t="str">
            <v>S</v>
          </cell>
          <cell r="P259" t="str">
            <v xml:space="preserve">Scolastica - Lunedì Martedì Mercoledì Giovedì Venerdì Sabato </v>
          </cell>
          <cell r="Q259">
            <v>200</v>
          </cell>
          <cell r="R259">
            <v>14.196999999999999</v>
          </cell>
        </row>
        <row r="260">
          <cell r="A260">
            <v>2051</v>
          </cell>
          <cell r="B260" t="str">
            <v>157</v>
          </cell>
          <cell r="C260" t="str">
            <v>C</v>
          </cell>
          <cell r="D260" t="str">
            <v>1</v>
          </cell>
          <cell r="E260" t="str">
            <v>1</v>
          </cell>
          <cell r="F260"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60" t="str">
            <v>Ritorno</v>
          </cell>
          <cell r="H260" t="str">
            <v>Strada Provinciale 248 di Luzzi, 277</v>
          </cell>
          <cell r="I260" t="str">
            <v>Montalto Uffugo</v>
          </cell>
          <cell r="J260" t="str">
            <v>CS</v>
          </cell>
          <cell r="K260" t="str">
            <v>Autostazione Cosenza</v>
          </cell>
          <cell r="L260" t="str">
            <v>Cosenza</v>
          </cell>
          <cell r="M260" t="str">
            <v>CS</v>
          </cell>
          <cell r="N260">
            <v>1</v>
          </cell>
          <cell r="O260" t="str">
            <v>S</v>
          </cell>
          <cell r="P260" t="str">
            <v xml:space="preserve">Scolastica - Lunedì Martedì Mercoledì Giovedì Venerdì Sabato </v>
          </cell>
          <cell r="Q260">
            <v>200</v>
          </cell>
          <cell r="R260">
            <v>18.125</v>
          </cell>
        </row>
        <row r="261">
          <cell r="A261">
            <v>2052</v>
          </cell>
          <cell r="B261" t="str">
            <v>157</v>
          </cell>
          <cell r="C261" t="str">
            <v>C</v>
          </cell>
          <cell r="D261" t="str">
            <v>1</v>
          </cell>
          <cell r="E261" t="str">
            <v>1</v>
          </cell>
          <cell r="F261"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61" t="str">
            <v>Ritorno</v>
          </cell>
          <cell r="H261" t="str">
            <v>Strada Provinciale 248 di Luzzi, 277</v>
          </cell>
          <cell r="I261" t="str">
            <v>Montalto Uffugo</v>
          </cell>
          <cell r="J261" t="str">
            <v>CS</v>
          </cell>
          <cell r="K261" t="str">
            <v>Autostazione Cosenza</v>
          </cell>
          <cell r="L261" t="str">
            <v>Cosenza</v>
          </cell>
          <cell r="M261" t="str">
            <v>CS</v>
          </cell>
          <cell r="N261">
            <v>2</v>
          </cell>
          <cell r="O261" t="str">
            <v>L</v>
          </cell>
          <cell r="P261" t="str">
            <v xml:space="preserve">Feriale - Lunedì Martedì Mercoledì Giovedì Venerdì Sabato </v>
          </cell>
          <cell r="Q261">
            <v>303</v>
          </cell>
          <cell r="R261">
            <v>18.125</v>
          </cell>
        </row>
        <row r="262">
          <cell r="A262">
            <v>2053</v>
          </cell>
          <cell r="B262" t="str">
            <v>157</v>
          </cell>
          <cell r="C262" t="str">
            <v>C</v>
          </cell>
          <cell r="D262" t="str">
            <v>1</v>
          </cell>
          <cell r="E262" t="str">
            <v>1</v>
          </cell>
          <cell r="F262"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62" t="str">
            <v>Andata</v>
          </cell>
          <cell r="H262" t="str">
            <v>Autostazione Cosenza</v>
          </cell>
          <cell r="I262" t="str">
            <v>Cosenza</v>
          </cell>
          <cell r="J262" t="str">
            <v>CS</v>
          </cell>
          <cell r="K262" t="str">
            <v>Strada Provinciale 248 di Luzzi, 277</v>
          </cell>
          <cell r="L262" t="str">
            <v>Montalto Uffugo</v>
          </cell>
          <cell r="M262" t="str">
            <v>CS</v>
          </cell>
          <cell r="N262">
            <v>1</v>
          </cell>
          <cell r="O262" t="str">
            <v>Z52</v>
          </cell>
          <cell r="P262" t="str">
            <v xml:space="preserve">Scolastica da Lunedì a Venerdì - Lunedì Martedì Mercoledì Giovedì Venerdì </v>
          </cell>
          <cell r="Q262">
            <v>175</v>
          </cell>
          <cell r="R262">
            <v>17.751000000000001</v>
          </cell>
        </row>
        <row r="263">
          <cell r="A263">
            <v>2054</v>
          </cell>
          <cell r="B263" t="str">
            <v>157</v>
          </cell>
          <cell r="C263" t="str">
            <v>C</v>
          </cell>
          <cell r="D263" t="str">
            <v>1</v>
          </cell>
          <cell r="E263" t="str">
            <v>1</v>
          </cell>
          <cell r="F263"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63" t="str">
            <v>Andata</v>
          </cell>
          <cell r="H263" t="str">
            <v>Autostazione Cosenza</v>
          </cell>
          <cell r="I263" t="str">
            <v>Cosenza</v>
          </cell>
          <cell r="J263" t="str">
            <v>CS</v>
          </cell>
          <cell r="K263" t="str">
            <v>Strada Provinciale 248 di Luzzi, 277</v>
          </cell>
          <cell r="L263" t="str">
            <v>Montalto Uffugo</v>
          </cell>
          <cell r="M263" t="str">
            <v>CS</v>
          </cell>
          <cell r="N263">
            <v>1</v>
          </cell>
          <cell r="O263" t="str">
            <v>Z40</v>
          </cell>
          <cell r="P263" t="str">
            <v xml:space="preserve">Feriale nella sola giornata di Sabato - Sabato </v>
          </cell>
          <cell r="Q263">
            <v>49</v>
          </cell>
          <cell r="R263">
            <v>17.751000000000001</v>
          </cell>
        </row>
        <row r="264">
          <cell r="A264">
            <v>2055</v>
          </cell>
          <cell r="B264" t="str">
            <v>157</v>
          </cell>
          <cell r="C264" t="str">
            <v>F</v>
          </cell>
          <cell r="D264" t="str">
            <v>1</v>
          </cell>
          <cell r="E264" t="str">
            <v>1</v>
          </cell>
          <cell r="F264"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Repaci, 52 (Rende) -&gt; Via Repaci, 46 (Rende) -&gt; Via Repaci, 43 (Rende) -&gt; Via Repaci, 18 (Rende) -&gt; Via Fratelli Salerno, 31 (Rende) -&gt; Via San Chiara, 91-95 (Rende) -&gt; Via Santa Chiara, 157 (Rende) -&gt; Via Santa Chiara, 157 (Rende) -&gt; Via Fratelli Salerno, 31 (Rende) -&gt; Contrada Santa Rosa (Rende) -&gt; Contrada San Rosa, 5 (Rende) -&gt; Contrada San Rosa, 41 (Rende) -&gt; Contrada Santa Rosa (Rende) -&gt; Via Roald Amundsen, 7 (Rende)</v>
          </cell>
          <cell r="G264" t="str">
            <v>Andata</v>
          </cell>
          <cell r="H264" t="str">
            <v>Autostazione Cosenza</v>
          </cell>
          <cell r="I264" t="str">
            <v>Cosenza</v>
          </cell>
          <cell r="J264" t="str">
            <v>CS</v>
          </cell>
          <cell r="K264" t="str">
            <v>Via Roald Amundsen, 7</v>
          </cell>
          <cell r="L264" t="str">
            <v>Rende</v>
          </cell>
          <cell r="M264" t="str">
            <v>CS</v>
          </cell>
          <cell r="N264">
            <v>4</v>
          </cell>
          <cell r="O264" t="str">
            <v>L</v>
          </cell>
          <cell r="P264" t="str">
            <v xml:space="preserve">Feriale - Lunedì Martedì Mercoledì Giovedì Venerdì Sabato </v>
          </cell>
          <cell r="Q264">
            <v>303</v>
          </cell>
          <cell r="R264">
            <v>10.315</v>
          </cell>
        </row>
        <row r="265">
          <cell r="A265">
            <v>2057</v>
          </cell>
          <cell r="B265" t="str">
            <v>157</v>
          </cell>
          <cell r="C265" t="str">
            <v>F</v>
          </cell>
          <cell r="D265" t="str">
            <v>1</v>
          </cell>
          <cell r="E265" t="str">
            <v>1</v>
          </cell>
          <cell r="F265" t="str">
            <v>Via Roald Amundsen, 7 (Rende) -&gt; Contrada Santa Rosa (Rende) -&gt; Contrada San Rosa, 41 (Rende) -&gt; Contrada San Rosa, 5 (Rende) -&gt; Contrada Santa Rosa (Rende) -&gt; Via Fratelli Salerno, 31 (Rende) -&gt; Via San Chiara, 91-95 (Rende) -&gt; Via Santa Chiara, 157 (Rende) -&gt; Via Santa Chiara, 157 (Rende) -&gt; Via Fratelli Salerno, 31 (Rende) -&gt; Via Repaci, 18 (Rende) -&gt; Via Repaci, 43 (Rende) -&gt; Via Repaci, 46 (Rende) -&gt; Via Repaci, 52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65" t="str">
            <v>Ritorno</v>
          </cell>
          <cell r="H265" t="str">
            <v>Via Roald Amundsen, 7</v>
          </cell>
          <cell r="I265" t="str">
            <v>Rende</v>
          </cell>
          <cell r="J265" t="str">
            <v>CS</v>
          </cell>
          <cell r="K265" t="str">
            <v>Autostazione Cosenza</v>
          </cell>
          <cell r="L265" t="str">
            <v>Cosenza</v>
          </cell>
          <cell r="M265" t="str">
            <v>CS</v>
          </cell>
          <cell r="N265">
            <v>4</v>
          </cell>
          <cell r="O265" t="str">
            <v>L</v>
          </cell>
          <cell r="P265" t="str">
            <v xml:space="preserve">Feriale - Lunedì Martedì Mercoledì Giovedì Venerdì Sabato </v>
          </cell>
          <cell r="Q265">
            <v>303</v>
          </cell>
          <cell r="R265">
            <v>10.032</v>
          </cell>
        </row>
        <row r="266">
          <cell r="A266">
            <v>2058</v>
          </cell>
          <cell r="B266" t="str">
            <v>157</v>
          </cell>
          <cell r="C266" t="str">
            <v>G</v>
          </cell>
          <cell r="D266" t="str">
            <v>1</v>
          </cell>
          <cell r="E266" t="str">
            <v>1</v>
          </cell>
          <cell r="F266" t="str">
            <v>Università della Calabria - Arcavacata (Rende) -&gt; Via Alberto Savinio, 43 (Rende) -&gt; Via Alberto Savinio, 9 (Rende) -&gt; Via Tito Flavio, 70 (Rende) -&gt; Via Settimio Severo, 83 (Rende) -&gt; Via Alessandro Magno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66" t="str">
            <v>Andata</v>
          </cell>
          <cell r="H266" t="str">
            <v>Università della Calabria - Arcavacata</v>
          </cell>
          <cell r="I266" t="str">
            <v>Rende</v>
          </cell>
          <cell r="J266" t="str">
            <v>CS</v>
          </cell>
          <cell r="K266" t="str">
            <v>Strada Provinciale 248 di Luzzi, 277</v>
          </cell>
          <cell r="L266" t="str">
            <v>Montalto Uffugo</v>
          </cell>
          <cell r="M266" t="str">
            <v>CS</v>
          </cell>
          <cell r="N266">
            <v>6</v>
          </cell>
          <cell r="O266" t="str">
            <v>Z36</v>
          </cell>
          <cell r="P266" t="str">
            <v xml:space="preserve">Feriale nel periodo 1/01 - 31/07 e 10/09 - 31/12 - Lunedì Martedì Mercoledì Giovedì Venerdì Sabato </v>
          </cell>
          <cell r="Q266">
            <v>271</v>
          </cell>
          <cell r="R266">
            <v>11.750999999999999</v>
          </cell>
        </row>
        <row r="267">
          <cell r="A267">
            <v>2059</v>
          </cell>
          <cell r="B267" t="str">
            <v>157</v>
          </cell>
          <cell r="C267" t="str">
            <v>G</v>
          </cell>
          <cell r="D267" t="str">
            <v>1</v>
          </cell>
          <cell r="E267" t="str">
            <v>1</v>
          </cell>
          <cell r="F267"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Via Alessandro Magno (Rende) -&gt; Via Settimio Severo, 83 (Rende) -&gt; Via Tito Flavio, 70 (Rende) -&gt; Via Alberto Savinio, 9 (Rende) -&gt; Università della Calabria - Arcavacata (Rende)</v>
          </cell>
          <cell r="G267" t="str">
            <v>Ritorno</v>
          </cell>
          <cell r="H267" t="str">
            <v>Strada Provinciale 248 di Luzzi, 277</v>
          </cell>
          <cell r="I267" t="str">
            <v>Montalto Uffugo</v>
          </cell>
          <cell r="J267" t="str">
            <v>CS</v>
          </cell>
          <cell r="K267" t="str">
            <v>Università della Calabria - Arcavacata</v>
          </cell>
          <cell r="L267" t="str">
            <v>Rende</v>
          </cell>
          <cell r="M267" t="str">
            <v>CS</v>
          </cell>
          <cell r="N267">
            <v>5</v>
          </cell>
          <cell r="O267" t="str">
            <v>Z36</v>
          </cell>
          <cell r="P267" t="str">
            <v xml:space="preserve">Feriale nel periodo 1/01 - 31/07 e 10/09 - 31/12 - Lunedì Martedì Mercoledì Giovedì Venerdì Sabato </v>
          </cell>
          <cell r="Q267">
            <v>271</v>
          </cell>
          <cell r="R267">
            <v>11.603999999999999</v>
          </cell>
        </row>
        <row r="268">
          <cell r="A268">
            <v>2060</v>
          </cell>
          <cell r="B268" t="str">
            <v>157</v>
          </cell>
          <cell r="C268" t="str">
            <v>H</v>
          </cell>
          <cell r="D268" t="str">
            <v>1</v>
          </cell>
          <cell r="E268" t="str">
            <v>1</v>
          </cell>
          <cell r="F268" t="str">
            <v>Via Sant' Antonello, 139 (Montalto Uffugo) -&gt; Via Palmi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Repaci, 18 (Rende) -&gt; Via Repaci, 43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68" t="str">
            <v>Ritorno</v>
          </cell>
          <cell r="H268" t="str">
            <v>Via Sant' Antonello, 139</v>
          </cell>
          <cell r="I268" t="str">
            <v>Montalto Uffugo</v>
          </cell>
          <cell r="J268" t="str">
            <v>CS</v>
          </cell>
          <cell r="K268" t="str">
            <v>Autostazione Cosenza</v>
          </cell>
          <cell r="L268" t="str">
            <v>Cosenza</v>
          </cell>
          <cell r="M268" t="str">
            <v>CS</v>
          </cell>
          <cell r="N268">
            <v>1</v>
          </cell>
          <cell r="O268" t="str">
            <v>S</v>
          </cell>
          <cell r="P268" t="str">
            <v xml:space="preserve">Scolastica - Lunedì Martedì Mercoledì Giovedì Venerdì Sabato </v>
          </cell>
          <cell r="Q268">
            <v>200</v>
          </cell>
          <cell r="R268">
            <v>14.348000000000001</v>
          </cell>
        </row>
        <row r="269">
          <cell r="A269">
            <v>2061</v>
          </cell>
          <cell r="B269" t="str">
            <v>157</v>
          </cell>
          <cell r="C269" t="str">
            <v>H</v>
          </cell>
          <cell r="D269" t="str">
            <v>2</v>
          </cell>
          <cell r="E269" t="str">
            <v>1</v>
          </cell>
          <cell r="F269" t="str">
            <v>Via Palmi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Repaci, 18 (Rende) -&gt; Via Repaci, 43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69" t="str">
            <v>Ritorno</v>
          </cell>
          <cell r="H269" t="str">
            <v>Via Palmi</v>
          </cell>
          <cell r="I269" t="str">
            <v>Montalto Uffugo</v>
          </cell>
          <cell r="J269" t="str">
            <v>CS</v>
          </cell>
          <cell r="K269" t="str">
            <v>Autostazione Cosenza</v>
          </cell>
          <cell r="L269" t="str">
            <v>Cosenza</v>
          </cell>
          <cell r="M269" t="str">
            <v>CS</v>
          </cell>
          <cell r="N269">
            <v>1</v>
          </cell>
          <cell r="O269" t="str">
            <v>S</v>
          </cell>
          <cell r="P269" t="str">
            <v xml:space="preserve">Scolastica - Lunedì Martedì Mercoledì Giovedì Venerdì Sabato </v>
          </cell>
          <cell r="Q269">
            <v>200</v>
          </cell>
          <cell r="R269">
            <v>13.013999999999999</v>
          </cell>
        </row>
        <row r="270">
          <cell r="A270">
            <v>2062</v>
          </cell>
          <cell r="B270" t="str">
            <v>157</v>
          </cell>
          <cell r="C270" t="str">
            <v>I</v>
          </cell>
          <cell r="D270" t="str">
            <v>1</v>
          </cell>
          <cell r="E270" t="str">
            <v>1</v>
          </cell>
          <cell r="F270" t="str">
            <v>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70" t="str">
            <v>Ritorno</v>
          </cell>
          <cell r="H270" t="str">
            <v>Via Marinella, 48</v>
          </cell>
          <cell r="I270" t="str">
            <v>Montalto Uffugo</v>
          </cell>
          <cell r="J270" t="str">
            <v>CS</v>
          </cell>
          <cell r="K270" t="str">
            <v>Autostazione Cosenza</v>
          </cell>
          <cell r="L270" t="str">
            <v>Cosenza</v>
          </cell>
          <cell r="M270" t="str">
            <v>CS</v>
          </cell>
          <cell r="N270">
            <v>1</v>
          </cell>
          <cell r="O270" t="str">
            <v>Z52</v>
          </cell>
          <cell r="P270" t="str">
            <v xml:space="preserve">Scolastica da Lunedì a Venerdì - Lunedì Martedì Mercoledì Giovedì Venerdì </v>
          </cell>
          <cell r="Q270">
            <v>175</v>
          </cell>
          <cell r="R270">
            <v>15.672000000000001</v>
          </cell>
        </row>
        <row r="271">
          <cell r="A271">
            <v>2063</v>
          </cell>
          <cell r="B271" t="str">
            <v>157</v>
          </cell>
          <cell r="C271" t="str">
            <v>J</v>
          </cell>
          <cell r="D271" t="str">
            <v>1</v>
          </cell>
          <cell r="E271" t="str">
            <v>1</v>
          </cell>
          <cell r="F271" t="str">
            <v>Università della Calabria - Arcavacata (Rende) -&gt; Via Pietro Bucci (Rende) -&gt; Via Pietro De Crescenzi,2 (Rende) -&gt; Via Caduti di Nassirya, 252-298 (Rende) -&gt; Via Aldo Cannata, 1 (Castrolibero)</v>
          </cell>
          <cell r="G271" t="str">
            <v>Ritorno</v>
          </cell>
          <cell r="H271" t="str">
            <v>Università della Calabria - Arcavacata</v>
          </cell>
          <cell r="I271" t="str">
            <v>Rende</v>
          </cell>
          <cell r="J271" t="str">
            <v>CS</v>
          </cell>
          <cell r="K271" t="str">
            <v>Via Aldo Cannata, 1</v>
          </cell>
          <cell r="L271" t="str">
            <v>Castrolibero</v>
          </cell>
          <cell r="M271" t="str">
            <v>CS</v>
          </cell>
          <cell r="N271">
            <v>1</v>
          </cell>
          <cell r="O271" t="str">
            <v>S</v>
          </cell>
          <cell r="P271" t="str">
            <v xml:space="preserve">Scolastica - Lunedì Martedì Mercoledì Giovedì Venerdì Sabato </v>
          </cell>
          <cell r="Q271">
            <v>200</v>
          </cell>
          <cell r="R271">
            <v>8.56</v>
          </cell>
        </row>
        <row r="272">
          <cell r="A272">
            <v>2064</v>
          </cell>
          <cell r="B272" t="str">
            <v>157</v>
          </cell>
          <cell r="C272" t="str">
            <v>K</v>
          </cell>
          <cell r="D272" t="str">
            <v>1</v>
          </cell>
          <cell r="E272" t="str">
            <v>1</v>
          </cell>
          <cell r="F272"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Via Gioacchino Rossini, 60 (Rende) -&gt; Strada Statale 19 delle Calabrie, 265 (Rende) -&gt; Via Repaci, 18 (Rende) -&gt; Via Repaci, 43 (Rende) -&gt; Via Repaci, 46 (Rende) -&gt; Via Repaci, 52 (Rende) -&gt; Via Valle del Neto, 3 (Rende)</v>
          </cell>
          <cell r="G272" t="str">
            <v>Ritorno</v>
          </cell>
          <cell r="H272" t="str">
            <v>Strada Provinciale 248 di Luzzi, 277</v>
          </cell>
          <cell r="I272" t="str">
            <v>Montalto Uffugo</v>
          </cell>
          <cell r="J272" t="str">
            <v>CS</v>
          </cell>
          <cell r="K272" t="str">
            <v>Via Valle del Neto, 3</v>
          </cell>
          <cell r="L272" t="str">
            <v>Rende</v>
          </cell>
          <cell r="M272" t="str">
            <v>CS</v>
          </cell>
          <cell r="N272">
            <v>1</v>
          </cell>
          <cell r="O272" t="str">
            <v>L</v>
          </cell>
          <cell r="P272" t="str">
            <v xml:space="preserve">Feriale - Lunedì Martedì Mercoledì Giovedì Venerdì Sabato </v>
          </cell>
          <cell r="Q272">
            <v>303</v>
          </cell>
          <cell r="R272">
            <v>14.827</v>
          </cell>
        </row>
        <row r="273">
          <cell r="A273">
            <v>2065</v>
          </cell>
          <cell r="B273" t="str">
            <v>157</v>
          </cell>
          <cell r="C273" t="str">
            <v>K</v>
          </cell>
          <cell r="D273" t="str">
            <v>1</v>
          </cell>
          <cell r="E273" t="str">
            <v>1</v>
          </cell>
          <cell r="F273"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v>
          </cell>
          <cell r="G273" t="str">
            <v>Ritorno</v>
          </cell>
          <cell r="H273" t="str">
            <v>Strada Provinciale 248 di Luzzi, 277</v>
          </cell>
          <cell r="I273" t="str">
            <v>Montalto Uffugo</v>
          </cell>
          <cell r="J273" t="str">
            <v>CS</v>
          </cell>
          <cell r="K273" t="str">
            <v>Strada Statale 19 delle Calabrie</v>
          </cell>
          <cell r="L273" t="str">
            <v>Rende</v>
          </cell>
          <cell r="M273" t="str">
            <v>CS</v>
          </cell>
          <cell r="N273">
            <v>3</v>
          </cell>
          <cell r="O273" t="str">
            <v>S</v>
          </cell>
          <cell r="P273" t="str">
            <v xml:space="preserve">Scolastica - Lunedì Martedì Mercoledì Giovedì Venerdì Sabato </v>
          </cell>
          <cell r="Q273">
            <v>200</v>
          </cell>
          <cell r="R273">
            <v>10.999000000000001</v>
          </cell>
        </row>
        <row r="274">
          <cell r="A274">
            <v>2066</v>
          </cell>
          <cell r="B274" t="str">
            <v>157</v>
          </cell>
          <cell r="C274" t="str">
            <v>L</v>
          </cell>
          <cell r="D274" t="str">
            <v>1</v>
          </cell>
          <cell r="E274" t="str">
            <v>1</v>
          </cell>
          <cell r="F274" t="str">
            <v>Strada Statale 19 delle Calabrie, 20 (Lattarico) -&gt; Strada Statale 19, 3 (Lattarico) -&gt; Strada Statale 19 delle Calabrie, 9 (Lattarico) -&gt; Strada Statale 19 delle Calabrie (Lattarico) -&gt; Strada Statale 19 delle Calabrie (Lattarico) -&gt; Strada Statale 19 delle Calabrie, 3 (Lattarico) -&gt; Strada Statale 19 delle Calabrie, 29 (Lattarico) -&gt; Strada Statale 19 delle Calabrie, 53 (Lattarico) -&gt; Strada Statale 19 delle Calabrie (Lattarico)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Via Roald Amundsen, 7 (Rende)</v>
          </cell>
          <cell r="G274" t="str">
            <v>Ritorno</v>
          </cell>
          <cell r="H274" t="str">
            <v>Strada Statale 19 delle Calabrie, 20</v>
          </cell>
          <cell r="I274" t="str">
            <v>Lattarico</v>
          </cell>
          <cell r="J274" t="str">
            <v>CS</v>
          </cell>
          <cell r="K274" t="str">
            <v>Via Roald Amundsen, 7</v>
          </cell>
          <cell r="L274" t="str">
            <v>Rende</v>
          </cell>
          <cell r="M274" t="str">
            <v>CS</v>
          </cell>
          <cell r="N274">
            <v>1</v>
          </cell>
          <cell r="O274" t="str">
            <v>L</v>
          </cell>
          <cell r="P274" t="str">
            <v xml:space="preserve">Feriale - Lunedì Martedì Mercoledì Giovedì Venerdì Sabato </v>
          </cell>
          <cell r="Q274">
            <v>303</v>
          </cell>
          <cell r="R274">
            <v>18.734999999999999</v>
          </cell>
        </row>
        <row r="275">
          <cell r="A275">
            <v>2067</v>
          </cell>
          <cell r="B275" t="str">
            <v>157</v>
          </cell>
          <cell r="C275" t="str">
            <v>L</v>
          </cell>
          <cell r="D275" t="str">
            <v>1</v>
          </cell>
          <cell r="E275" t="str">
            <v>1</v>
          </cell>
          <cell r="F275" t="str">
            <v>Strada Statale 19 delle Calabrie, 20 (Lattarico) -&gt; Strada Statale 19, 3 (Lattarico) -&gt; Strada Statale 19 delle Calabrie, 9 (Lattarico) -&gt; Strada Statale 19 delle Calabrie (Lattarico) -&gt; Strada Statale 19 delle Calabrie (Lattarico) -&gt; Strada Statale 19 delle Calabrie, 3 (Lattarico) -&gt; Strada Statale 19 delle Calabrie, 29 (Lattarico) -&gt; Strada Statale 19 delle Calabrie, 53 (Lattarico) -&gt; Strada Statale 19 delle Calabrie (Lattarico)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Via Roald Amundsen, 7 (Rende)</v>
          </cell>
          <cell r="G275" t="str">
            <v>Ritorno</v>
          </cell>
          <cell r="H275" t="str">
            <v>Strada Statale 19 delle Calabrie, 20</v>
          </cell>
          <cell r="I275" t="str">
            <v>Lattarico</v>
          </cell>
          <cell r="J275" t="str">
            <v>CS</v>
          </cell>
          <cell r="K275" t="str">
            <v>Via Roald Amundsen, 7</v>
          </cell>
          <cell r="L275" t="str">
            <v>Rende</v>
          </cell>
          <cell r="M275" t="str">
            <v>CS</v>
          </cell>
          <cell r="N275">
            <v>1</v>
          </cell>
          <cell r="O275" t="str">
            <v>S</v>
          </cell>
          <cell r="P275" t="str">
            <v xml:space="preserve">Scolastica - Lunedì Martedì Mercoledì Giovedì Venerdì Sabato </v>
          </cell>
          <cell r="Q275">
            <v>200</v>
          </cell>
          <cell r="R275">
            <v>18.704999999999998</v>
          </cell>
        </row>
        <row r="276">
          <cell r="A276">
            <v>2068</v>
          </cell>
          <cell r="B276" t="str">
            <v>157</v>
          </cell>
          <cell r="C276" t="str">
            <v>M</v>
          </cell>
          <cell r="D276" t="str">
            <v>1</v>
          </cell>
          <cell r="E276" t="str">
            <v>1</v>
          </cell>
          <cell r="F276" t="str">
            <v>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Aldo Cannata, 1 (Castrolibero)</v>
          </cell>
          <cell r="G276" t="str">
            <v>Ritorno</v>
          </cell>
          <cell r="H276" t="str">
            <v>Strada Statale 19 delle Calabrie, 115-129</v>
          </cell>
          <cell r="I276" t="str">
            <v>Rende</v>
          </cell>
          <cell r="J276" t="str">
            <v>CS</v>
          </cell>
          <cell r="K276" t="str">
            <v>Via Aldo Cannata, 1</v>
          </cell>
          <cell r="L276" t="str">
            <v>Castrolibero</v>
          </cell>
          <cell r="M276" t="str">
            <v>CS</v>
          </cell>
          <cell r="N276">
            <v>2</v>
          </cell>
          <cell r="O276" t="str">
            <v>S</v>
          </cell>
          <cell r="P276" t="str">
            <v xml:space="preserve">Scolastica - Lunedì Martedì Mercoledì Giovedì Venerdì Sabato </v>
          </cell>
          <cell r="Q276">
            <v>200</v>
          </cell>
          <cell r="R276">
            <v>8.6929999999999996</v>
          </cell>
        </row>
        <row r="277">
          <cell r="A277">
            <v>2069</v>
          </cell>
          <cell r="B277" t="str">
            <v>158</v>
          </cell>
          <cell r="C277" t="str">
            <v>A</v>
          </cell>
          <cell r="D277" t="str">
            <v>1</v>
          </cell>
          <cell r="E277" t="str">
            <v>1</v>
          </cell>
          <cell r="F277" t="str">
            <v>Contrada Maio, 121 (Rende) -&gt; Contrada Maio, 10 (Rende) -&gt; Via Gran Sasso (Rende) -&gt; Via Piemonte, 35 (Rende) -&gt; Via Piemonte, 9 (Rende) -&gt; Via Piemonte, 5 (Rende) -&gt; Via Piemonte, 2 (Rende) -&gt; Viale dei Giardini, 9 (Rende) -&gt; Viale dei Giardini, 5 (Rende) -&gt; Viale dei Giardini, 22 (Rende) -&gt; Viale dei Giardini, 1H (Rende) -&gt; Viale dei Giardini, 1H (Rende) -&gt; Via Londra, 5 (Rende) -&gt; Via Londra, 8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77" t="str">
            <v>Andata</v>
          </cell>
          <cell r="H277" t="str">
            <v>Contrada Maio, 121</v>
          </cell>
          <cell r="I277" t="str">
            <v>Rende</v>
          </cell>
          <cell r="J277" t="str">
            <v>CS</v>
          </cell>
          <cell r="K277" t="str">
            <v>Autostazione Cosenza</v>
          </cell>
          <cell r="L277" t="str">
            <v>Cosenza</v>
          </cell>
          <cell r="M277" t="str">
            <v>CS</v>
          </cell>
          <cell r="N277">
            <v>4</v>
          </cell>
          <cell r="O277" t="str">
            <v>L</v>
          </cell>
          <cell r="P277" t="str">
            <v xml:space="preserve">Feriale - Lunedì Martedì Mercoledì Giovedì Venerdì Sabato </v>
          </cell>
          <cell r="Q277">
            <v>303</v>
          </cell>
          <cell r="R277">
            <v>12.378</v>
          </cell>
        </row>
        <row r="278">
          <cell r="A278">
            <v>2070</v>
          </cell>
          <cell r="B278" t="str">
            <v>158</v>
          </cell>
          <cell r="C278" t="str">
            <v>A</v>
          </cell>
          <cell r="D278" t="str">
            <v>2</v>
          </cell>
          <cell r="E278" t="str">
            <v>1</v>
          </cell>
          <cell r="F278" t="str">
            <v>Contrada Maio, 10 (Rende) -&gt; Via Gran Sasso (Rende) -&gt; Via Piemonte, 35 (Rende) -&gt; Via Piemonte, 9 (Rende) -&gt; Via Piemonte, 5 (Rende) -&gt; Via Piemonte, 2 (Rende) -&gt; Viale dei Giardini, 9 (Rende) -&gt; Viale dei Giardini, 5 (Rende) -&gt; Viale dei Giardini, 22 (Rende) -&gt; Viale dei Giardini, 1H (Rende) -&gt; Viale dei Giardini, 1H (Rende) -&gt; Via Londra, 5 (Rende) -&gt; Via Londra, 8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78" t="str">
            <v>Andata</v>
          </cell>
          <cell r="H278" t="str">
            <v>Contrada Maio, 10</v>
          </cell>
          <cell r="I278" t="str">
            <v>Rende</v>
          </cell>
          <cell r="J278" t="str">
            <v>CS</v>
          </cell>
          <cell r="K278" t="str">
            <v>Autostazione Cosenza</v>
          </cell>
          <cell r="L278" t="str">
            <v>Cosenza</v>
          </cell>
          <cell r="M278" t="str">
            <v>CS</v>
          </cell>
          <cell r="N278">
            <v>4</v>
          </cell>
          <cell r="O278" t="str">
            <v>L</v>
          </cell>
          <cell r="P278" t="str">
            <v xml:space="preserve">Feriale - Lunedì Martedì Mercoledì Giovedì Venerdì Sabato </v>
          </cell>
          <cell r="Q278">
            <v>303</v>
          </cell>
          <cell r="R278">
            <v>10.411</v>
          </cell>
        </row>
        <row r="279">
          <cell r="A279">
            <v>2075</v>
          </cell>
          <cell r="B279" t="str">
            <v>158</v>
          </cell>
          <cell r="C279" t="str">
            <v>A</v>
          </cell>
          <cell r="D279" t="str">
            <v>1</v>
          </cell>
          <cell r="E279" t="str">
            <v>1</v>
          </cell>
          <cell r="F279"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Londra, 6 (Rende) -&gt; Via Atene, 68 (Rende) -&gt; Via Atene, 4 (Rende) -&gt; Via Buenos Aires (Rende) -&gt; Contrada Maio, 10 (Rende) -&gt; Contrada Maio, 121 (Rende)</v>
          </cell>
          <cell r="G279" t="str">
            <v>Ritorno</v>
          </cell>
          <cell r="H279" t="str">
            <v>Autostazione Cosenza</v>
          </cell>
          <cell r="I279" t="str">
            <v>Cosenza</v>
          </cell>
          <cell r="J279" t="str">
            <v>CS</v>
          </cell>
          <cell r="K279" t="str">
            <v>Contrada Maio, 121</v>
          </cell>
          <cell r="L279" t="str">
            <v>Rende</v>
          </cell>
          <cell r="M279" t="str">
            <v>CS</v>
          </cell>
          <cell r="N279">
            <v>2</v>
          </cell>
          <cell r="O279" t="str">
            <v>L</v>
          </cell>
          <cell r="P279" t="str">
            <v xml:space="preserve">Feriale - Lunedì Martedì Mercoledì Giovedì Venerdì Sabato </v>
          </cell>
          <cell r="Q279">
            <v>303</v>
          </cell>
          <cell r="R279">
            <v>8.9269999999999996</v>
          </cell>
        </row>
        <row r="280">
          <cell r="A280">
            <v>2078</v>
          </cell>
          <cell r="B280" t="str">
            <v>158</v>
          </cell>
          <cell r="C280" t="str">
            <v>A</v>
          </cell>
          <cell r="D280" t="str">
            <v>4</v>
          </cell>
          <cell r="E280" t="str">
            <v>1</v>
          </cell>
          <cell r="F280"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Londra, 6 (Rende) -&gt; Via Atene, 68 (Rende) -&gt; Via Atene, 4 (Rende) -&gt; Via Buenos Aires (Rende) -&gt; Contrada Maio, 10 (Rende)</v>
          </cell>
          <cell r="G280" t="str">
            <v>Ritorno</v>
          </cell>
          <cell r="H280" t="str">
            <v>Autostazione Cosenza</v>
          </cell>
          <cell r="I280" t="str">
            <v>Cosenza</v>
          </cell>
          <cell r="J280" t="str">
            <v>CS</v>
          </cell>
          <cell r="K280" t="str">
            <v>Contrada Maio, 10</v>
          </cell>
          <cell r="L280" t="str">
            <v>Rende</v>
          </cell>
          <cell r="M280" t="str">
            <v>CS</v>
          </cell>
          <cell r="N280">
            <v>4</v>
          </cell>
          <cell r="O280" t="str">
            <v>L</v>
          </cell>
          <cell r="P280" t="str">
            <v xml:space="preserve">Feriale - Lunedì Martedì Mercoledì Giovedì Venerdì Sabato </v>
          </cell>
          <cell r="Q280">
            <v>303</v>
          </cell>
          <cell r="R280">
            <v>6.96</v>
          </cell>
        </row>
        <row r="281">
          <cell r="A281">
            <v>2079</v>
          </cell>
          <cell r="B281" t="str">
            <v>158</v>
          </cell>
          <cell r="C281" t="str">
            <v>B</v>
          </cell>
          <cell r="D281" t="str">
            <v>1</v>
          </cell>
          <cell r="E281" t="str">
            <v>1</v>
          </cell>
          <cell r="F281" t="str">
            <v>Via Roald Amundsen, 7 (Rende) -&gt; Strada Statale 19 delle Calabrie (Rende) -&gt; Strada Statale 19 delle Calabrie (Rende) -&gt; Via Guglielmo Marconi, 62-68 (Rende) -&gt; Contrada Maio, 10 (Rende) -&gt; Contrada Maio, 121 (Rende)</v>
          </cell>
          <cell r="G281" t="str">
            <v>Ritorno</v>
          </cell>
          <cell r="H281" t="str">
            <v>Via Roald Amundsen, 7</v>
          </cell>
          <cell r="I281" t="str">
            <v>Rende</v>
          </cell>
          <cell r="J281" t="str">
            <v>CS</v>
          </cell>
          <cell r="K281" t="str">
            <v>Contrada Maio, 121</v>
          </cell>
          <cell r="L281" t="str">
            <v>Rende</v>
          </cell>
          <cell r="M281" t="str">
            <v>CS</v>
          </cell>
          <cell r="N281">
            <v>1</v>
          </cell>
          <cell r="O281" t="str">
            <v>L</v>
          </cell>
          <cell r="P281" t="str">
            <v xml:space="preserve">Feriale - Lunedì Martedì Mercoledì Giovedì Venerdì Sabato </v>
          </cell>
          <cell r="Q281">
            <v>303</v>
          </cell>
          <cell r="R281">
            <v>6.2930000000000001</v>
          </cell>
        </row>
        <row r="282">
          <cell r="A282">
            <v>2080</v>
          </cell>
          <cell r="B282" t="str">
            <v>158</v>
          </cell>
          <cell r="C282" t="str">
            <v>C</v>
          </cell>
          <cell r="D282" t="str">
            <v>1</v>
          </cell>
          <cell r="E282" t="str">
            <v>1</v>
          </cell>
          <cell r="F282"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Londra, 6 (Rende) -&gt; Viale dei Giardini, 1H (Rende) -&gt; Via Piemonte, 2 (Rende) -&gt; Via Piemonte, 5 (Rende) -&gt; Via Piemonte, 9 (Rende) -&gt; Via Piemonte, 35 (Rende) -&gt; Via Gran Sasso (Rende) -&gt; Contrada Maio, 10 (Rende) -&gt; Contrada Maio, 121 (Rende)</v>
          </cell>
          <cell r="G282" t="str">
            <v>Ritorno</v>
          </cell>
          <cell r="H282" t="str">
            <v>Autostazione Cosenza</v>
          </cell>
          <cell r="I282" t="str">
            <v>Cosenza</v>
          </cell>
          <cell r="J282" t="str">
            <v>CS</v>
          </cell>
          <cell r="K282" t="str">
            <v>Contrada Maio, 121</v>
          </cell>
          <cell r="L282" t="str">
            <v>Rende</v>
          </cell>
          <cell r="M282" t="str">
            <v>CS</v>
          </cell>
          <cell r="N282">
            <v>1</v>
          </cell>
          <cell r="O282" t="str">
            <v>L</v>
          </cell>
          <cell r="P282" t="str">
            <v xml:space="preserve">Feriale - Lunedì Martedì Mercoledì Giovedì Venerdì Sabato </v>
          </cell>
          <cell r="Q282">
            <v>303</v>
          </cell>
          <cell r="R282">
            <v>12.27</v>
          </cell>
        </row>
        <row r="283">
          <cell r="A283">
            <v>2081</v>
          </cell>
          <cell r="B283" t="str">
            <v>158</v>
          </cell>
          <cell r="C283" t="str">
            <v>C</v>
          </cell>
          <cell r="D283" t="str">
            <v>2</v>
          </cell>
          <cell r="E283" t="str">
            <v>1</v>
          </cell>
          <cell r="F283"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Londra, 6 (Rende) -&gt; Viale dei Giardini, 1H (Rende) -&gt; Via Piemonte, 2 (Rende) -&gt; Via Piemonte, 5 (Rende) -&gt; Via Piemonte, 9 (Rende) -&gt; Via Piemonte, 35 (Rende) -&gt; Via Gran Sasso (Rende) -&gt; Contrada Maio, 10 (Rende)</v>
          </cell>
          <cell r="G283" t="str">
            <v>Ritorno</v>
          </cell>
          <cell r="H283" t="str">
            <v>Autostazione Cosenza</v>
          </cell>
          <cell r="I283" t="str">
            <v>Cosenza</v>
          </cell>
          <cell r="J283" t="str">
            <v>CS</v>
          </cell>
          <cell r="K283" t="str">
            <v>Contrada Maio, 10</v>
          </cell>
          <cell r="L283" t="str">
            <v>Rende</v>
          </cell>
          <cell r="M283" t="str">
            <v>CS</v>
          </cell>
          <cell r="N283">
            <v>1</v>
          </cell>
          <cell r="O283" t="str">
            <v>L</v>
          </cell>
          <cell r="P283" t="str">
            <v xml:space="preserve">Feriale - Lunedì Martedì Mercoledì Giovedì Venerdì Sabato </v>
          </cell>
          <cell r="Q283">
            <v>303</v>
          </cell>
          <cell r="R283">
            <v>10.26</v>
          </cell>
        </row>
        <row r="284">
          <cell r="A284">
            <v>5147</v>
          </cell>
          <cell r="B284" t="str">
            <v>157</v>
          </cell>
          <cell r="C284" t="str">
            <v>C</v>
          </cell>
          <cell r="D284" t="str">
            <v>1</v>
          </cell>
          <cell r="E284" t="str">
            <v>1</v>
          </cell>
          <cell r="F284"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84" t="str">
            <v>Andata</v>
          </cell>
          <cell r="H284" t="str">
            <v>Autostazione Cosenza</v>
          </cell>
          <cell r="I284" t="str">
            <v>Cosenza</v>
          </cell>
          <cell r="J284" t="str">
            <v>CS</v>
          </cell>
          <cell r="K284" t="str">
            <v>Strada Provinciale 248 di Luzzi, 277</v>
          </cell>
          <cell r="L284" t="str">
            <v>Montalto Uffugo</v>
          </cell>
          <cell r="M284" t="str">
            <v>CS</v>
          </cell>
          <cell r="N284">
            <v>3</v>
          </cell>
          <cell r="O284" t="str">
            <v>Z79</v>
          </cell>
          <cell r="P284" t="str">
            <v xml:space="preserve">Feriale da Lunedì a Sabato dei periodi 01/01-31/07 e 01/09-31/12 - Lunedì Martedì Mercoledì Giovedì Venerdì Sabato </v>
          </cell>
          <cell r="Q284">
            <v>279</v>
          </cell>
          <cell r="R284">
            <v>17.751000000000001</v>
          </cell>
        </row>
        <row r="285">
          <cell r="A285">
            <v>5148</v>
          </cell>
          <cell r="B285" t="str">
            <v>157</v>
          </cell>
          <cell r="C285" t="str">
            <v>C</v>
          </cell>
          <cell r="D285" t="str">
            <v>1</v>
          </cell>
          <cell r="E285" t="str">
            <v>1</v>
          </cell>
          <cell r="F285"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85" t="str">
            <v>Ritorno</v>
          </cell>
          <cell r="H285" t="str">
            <v>Strada Provinciale 248 di Luzzi, 277</v>
          </cell>
          <cell r="I285" t="str">
            <v>Montalto Uffugo</v>
          </cell>
          <cell r="J285" t="str">
            <v>CS</v>
          </cell>
          <cell r="K285" t="str">
            <v>Autostazione Cosenza</v>
          </cell>
          <cell r="L285" t="str">
            <v>Cosenza</v>
          </cell>
          <cell r="M285" t="str">
            <v>CS</v>
          </cell>
          <cell r="N285">
            <v>2</v>
          </cell>
          <cell r="O285" t="str">
            <v>Z79</v>
          </cell>
          <cell r="P285" t="str">
            <v xml:space="preserve">Feriale da Lunedì a Sabato dei periodi 01/01-31/07 e 01/09-31/12 - Lunedì Martedì Mercoledì Giovedì Venerdì Sabato </v>
          </cell>
          <cell r="Q285">
            <v>279</v>
          </cell>
          <cell r="R285">
            <v>18.125</v>
          </cell>
        </row>
        <row r="286">
          <cell r="A286">
            <v>5153</v>
          </cell>
          <cell r="B286" t="str">
            <v>157</v>
          </cell>
          <cell r="C286" t="str">
            <v>H</v>
          </cell>
          <cell r="D286" t="str">
            <v>1</v>
          </cell>
          <cell r="E286" t="str">
            <v>1</v>
          </cell>
          <cell r="F286" t="str">
            <v>Autostazione Cosenza (Cosenza) -&gt; 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v>
          </cell>
          <cell r="G286" t="str">
            <v>Andata</v>
          </cell>
          <cell r="H286" t="str">
            <v>Autostazione Cosenza</v>
          </cell>
          <cell r="I286" t="str">
            <v>Cosenza</v>
          </cell>
          <cell r="J286" t="str">
            <v>CS</v>
          </cell>
          <cell r="K286" t="str">
            <v>Via Alessandro Volta, 62A</v>
          </cell>
          <cell r="L286" t="str">
            <v>Rende</v>
          </cell>
          <cell r="M286" t="str">
            <v>CS</v>
          </cell>
          <cell r="N286">
            <v>46</v>
          </cell>
          <cell r="O286" t="str">
            <v>Z79</v>
          </cell>
          <cell r="P286" t="str">
            <v xml:space="preserve">Feriale da Lunedì a Sabato dei periodi 01/01-31/07 e 01/09-31/12 - Lunedì Martedì Mercoledì Giovedì Venerdì Sabato </v>
          </cell>
          <cell r="Q286">
            <v>279</v>
          </cell>
          <cell r="R286">
            <v>8.4689999999999994</v>
          </cell>
        </row>
        <row r="287">
          <cell r="A287">
            <v>5156</v>
          </cell>
          <cell r="B287" t="str">
            <v>157</v>
          </cell>
          <cell r="C287" t="str">
            <v>Z</v>
          </cell>
          <cell r="D287" t="str">
            <v>1</v>
          </cell>
          <cell r="E287" t="str">
            <v>1</v>
          </cell>
          <cell r="F287" t="str">
            <v>Via Alessandro Volta, 62A (Rende) -&gt; Via Alessandro Volta, 114 (Rende) -&gt; Strada Statale 19 delle Calabrie (Rende) -&gt; Via Leonardo Da Vinci, 69 (Rende) -&gt; Strada Statale 19 delle Calabrie, 1111 (Rende) -&gt; Via Buenos Aires (Rende) -&gt; Via Parigi, 23 (Rende) -&gt; Via Parigi  (Rende) -&gt; Via Buenos Aires (Rende) -&gt; Via Gioacchino Rossini, 60 (Rende) -&gt; Strada Statale 19 delle Calabrie, 265 (Rende) -&gt; Via Ciro Menotti, 86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87" t="str">
            <v>Ritorno</v>
          </cell>
          <cell r="H287" t="str">
            <v>Via Alessandro Volta, 62A</v>
          </cell>
          <cell r="I287" t="str">
            <v>Rende</v>
          </cell>
          <cell r="J287" t="str">
            <v>CS</v>
          </cell>
          <cell r="K287" t="str">
            <v>Autostazione Cosenza</v>
          </cell>
          <cell r="L287" t="str">
            <v>Cosenza</v>
          </cell>
          <cell r="M287" t="str">
            <v>CS</v>
          </cell>
          <cell r="N287">
            <v>46</v>
          </cell>
          <cell r="O287" t="str">
            <v>Z79</v>
          </cell>
          <cell r="P287" t="str">
            <v xml:space="preserve">Feriale da Lunedì a Sabato dei periodi 01/01-31/07 e 01/09-31/12 - Lunedì Martedì Mercoledì Giovedì Venerdì Sabato </v>
          </cell>
          <cell r="Q287">
            <v>279</v>
          </cell>
          <cell r="R287">
            <v>10.112</v>
          </cell>
        </row>
        <row r="288">
          <cell r="A288">
            <v>5261</v>
          </cell>
          <cell r="B288" t="str">
            <v>157</v>
          </cell>
          <cell r="C288" t="str">
            <v>H</v>
          </cell>
          <cell r="D288" t="str">
            <v>1</v>
          </cell>
          <cell r="E288" t="str">
            <v>1</v>
          </cell>
          <cell r="F288" t="str">
            <v>Autostazione Cosenza (Cosenza) -&gt; 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v>
          </cell>
          <cell r="G288" t="str">
            <v>Andata</v>
          </cell>
          <cell r="H288" t="str">
            <v>Autostazione Cosenza</v>
          </cell>
          <cell r="I288" t="str">
            <v>Cosenza</v>
          </cell>
          <cell r="J288" t="str">
            <v>CS</v>
          </cell>
          <cell r="K288" t="str">
            <v>Via Alessandro Volta, 62A</v>
          </cell>
          <cell r="L288" t="str">
            <v>Rende</v>
          </cell>
          <cell r="M288" t="str">
            <v>CS</v>
          </cell>
          <cell r="N288">
            <v>1</v>
          </cell>
          <cell r="O288" t="str">
            <v>Z80</v>
          </cell>
          <cell r="P288" t="str">
            <v xml:space="preserve">Feriale da Lunedì a Venerdi nei periodo 01/01 - 30/06 e 10/09 - 31/12 - Lunedì Martedì Mercoledì Giovedì Venerdì </v>
          </cell>
          <cell r="Q288">
            <v>204</v>
          </cell>
          <cell r="R288">
            <v>8.4689999999999994</v>
          </cell>
        </row>
        <row r="289">
          <cell r="A289">
            <v>5262</v>
          </cell>
          <cell r="B289" t="str">
            <v>157</v>
          </cell>
          <cell r="C289" t="str">
            <v>H</v>
          </cell>
          <cell r="D289" t="str">
            <v>1</v>
          </cell>
          <cell r="E289" t="str">
            <v>1</v>
          </cell>
          <cell r="F289" t="str">
            <v>Autostazione Cosenza (Cosenza) -&gt; 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v>
          </cell>
          <cell r="G289" t="str">
            <v>Andata</v>
          </cell>
          <cell r="H289" t="str">
            <v>Autostazione Cosenza</v>
          </cell>
          <cell r="I289" t="str">
            <v>Cosenza</v>
          </cell>
          <cell r="J289" t="str">
            <v>CS</v>
          </cell>
          <cell r="K289" t="str">
            <v>Via Alessandro Volta, 62A</v>
          </cell>
          <cell r="L289" t="str">
            <v>Rende</v>
          </cell>
          <cell r="M289" t="str">
            <v>CS</v>
          </cell>
          <cell r="N289">
            <v>1</v>
          </cell>
          <cell r="O289" t="str">
            <v>Z82</v>
          </cell>
          <cell r="P289" t="str">
            <v xml:space="preserve">Feriale Non Scolastico, escluso Agosto - Lunedì Martedì Mercoledì Giovedì Venerdì Sabato </v>
          </cell>
          <cell r="Q289">
            <v>71</v>
          </cell>
          <cell r="R289">
            <v>8.4689999999999994</v>
          </cell>
        </row>
        <row r="290">
          <cell r="A290">
            <v>5263</v>
          </cell>
          <cell r="B290" t="str">
            <v>157</v>
          </cell>
          <cell r="C290" t="str">
            <v>H</v>
          </cell>
          <cell r="D290" t="str">
            <v>2</v>
          </cell>
          <cell r="E290" t="str">
            <v>1</v>
          </cell>
          <cell r="F290" t="str">
            <v>Autostazione Cosenza (Cosenza) -&gt; Piazza Giacomo Mancini, 9C (Cosenza) -&gt; Viale Giovanni e Francesca Falcone, 158 (Cosenza) -&gt; Viale Paolo Borsellino, 10 (Cosenza) -&gt; Viale Sergio Cosmai, 6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v>
          </cell>
          <cell r="G290" t="str">
            <v>Andata</v>
          </cell>
          <cell r="H290" t="str">
            <v>Autostazione Cosenza</v>
          </cell>
          <cell r="I290" t="str">
            <v>Cosenza</v>
          </cell>
          <cell r="J290" t="str">
            <v>CS</v>
          </cell>
          <cell r="K290" t="str">
            <v>Via Alessandro Volta, 62A</v>
          </cell>
          <cell r="L290" t="str">
            <v>Rende</v>
          </cell>
          <cell r="M290" t="str">
            <v>CS</v>
          </cell>
          <cell r="N290">
            <v>11</v>
          </cell>
          <cell r="O290" t="str">
            <v>Z102</v>
          </cell>
          <cell r="P290" t="str">
            <v xml:space="preserve">Domenicale - Domenica </v>
          </cell>
          <cell r="Q290">
            <v>52</v>
          </cell>
          <cell r="R290">
            <v>7.7919999999999998</v>
          </cell>
        </row>
        <row r="291">
          <cell r="A291">
            <v>5265</v>
          </cell>
          <cell r="B291" t="str">
            <v>157</v>
          </cell>
          <cell r="C291" t="str">
            <v>Z</v>
          </cell>
          <cell r="D291" t="str">
            <v>2</v>
          </cell>
          <cell r="E291" t="str">
            <v>1</v>
          </cell>
          <cell r="F291" t="str">
            <v>Via Alessandro Volta, 62A (Rende) -&gt; Via Alessandro Volta, 114 (Rende) -&gt; Strada Statale 19 delle Calabrie (Rende) -&gt; Via Leonardo Da Vinci, 69 (Rende) -&gt; Strada Statale 19 delle Calabrie, 1111 (Rende) -&gt; Via Gioacchino Rossini, 60 (Rende) -&gt; Strada Statale 19 delle Calabrie, 265 (Rende) -&gt; Via Ciro Menotti, 86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91" t="str">
            <v>Ritorno</v>
          </cell>
          <cell r="H291" t="str">
            <v>Via Alessandro Volta, 62A</v>
          </cell>
          <cell r="I291" t="str">
            <v>Rende</v>
          </cell>
          <cell r="J291" t="str">
            <v>CS</v>
          </cell>
          <cell r="K291" t="str">
            <v>Autostazione Cosenza</v>
          </cell>
          <cell r="L291" t="str">
            <v>Cosenza</v>
          </cell>
          <cell r="M291" t="str">
            <v>CS</v>
          </cell>
          <cell r="N291">
            <v>2</v>
          </cell>
          <cell r="O291" t="str">
            <v>Z79</v>
          </cell>
          <cell r="P291" t="str">
            <v xml:space="preserve">Feriale da Lunedì a Sabato dei periodi 01/01-31/07 e 01/09-31/12 - Lunedì Martedì Mercoledì Giovedì Venerdì Sabato </v>
          </cell>
          <cell r="Q291">
            <v>279</v>
          </cell>
          <cell r="R291">
            <v>8.4860000000000007</v>
          </cell>
        </row>
        <row r="292">
          <cell r="A292">
            <v>5270</v>
          </cell>
          <cell r="B292" t="str">
            <v>155</v>
          </cell>
          <cell r="C292" t="str">
            <v>A</v>
          </cell>
          <cell r="D292" t="str">
            <v>1</v>
          </cell>
          <cell r="E292" t="str">
            <v>1</v>
          </cell>
          <cell r="F292" t="str">
            <v>Via Nazionale, 114 (Bonifati) -&gt; Via Nazionale, 44 (Bonifati) -&gt; Via Nazionale, 2 (Bonifati) -&gt; Strada Statale 18 Tirrena Inferiore, 34 (Bonifati) -&gt; Strada Statale 18 Tirrena Inferiore, 34 (Bonifati) -&gt; Via Timpone (Bonifati) -&gt; Via Timpone (Bonifati) -&gt; Via Scridoso, 30 (Bonifati) -&gt; Via Scridoso, 53 (Bonifati) -&gt; Via Scridoso, 30 (Bonifati)</v>
          </cell>
          <cell r="G292" t="str">
            <v>Ritorno</v>
          </cell>
          <cell r="H292" t="str">
            <v>Via Nazionale, 114</v>
          </cell>
          <cell r="I292" t="str">
            <v>Bonifati</v>
          </cell>
          <cell r="J292" t="str">
            <v>CS</v>
          </cell>
          <cell r="K292" t="str">
            <v>Via Scridoso, 30</v>
          </cell>
          <cell r="L292" t="str">
            <v>Bonifati</v>
          </cell>
          <cell r="M292" t="str">
            <v>CS</v>
          </cell>
          <cell r="N292">
            <v>1</v>
          </cell>
          <cell r="O292" t="str">
            <v>Z81</v>
          </cell>
          <cell r="P292" t="str">
            <v xml:space="preserve">Feriale Non Scolastico - Lunedì Martedì Mercoledì Giovedì Venerdì Sabato </v>
          </cell>
          <cell r="Q292">
            <v>103</v>
          </cell>
          <cell r="R292">
            <v>7.0730000000000004</v>
          </cell>
        </row>
        <row r="293">
          <cell r="A293">
            <v>5271</v>
          </cell>
          <cell r="B293" t="str">
            <v>155</v>
          </cell>
          <cell r="C293" t="str">
            <v>A</v>
          </cell>
          <cell r="D293" t="str">
            <v>3</v>
          </cell>
          <cell r="E293" t="str">
            <v>1</v>
          </cell>
          <cell r="F293" t="str">
            <v>Strada Statale 18 Tirrena Inferiore, 55 (Sangineto) -&gt; Strada Statale 18 Tirrena Inferiore, 79 (Bonifati) -&gt; Via Nazionale, 114 (Bonifati)</v>
          </cell>
          <cell r="G293" t="str">
            <v>Ritorno</v>
          </cell>
          <cell r="H293" t="str">
            <v>Strada Statale 18 Tirrena Inferiore, 55</v>
          </cell>
          <cell r="I293" t="str">
            <v>Sangineto</v>
          </cell>
          <cell r="J293" t="str">
            <v>CS</v>
          </cell>
          <cell r="K293" t="str">
            <v>Via Nazionale, 114</v>
          </cell>
          <cell r="L293" t="str">
            <v>Bonifati</v>
          </cell>
          <cell r="M293" t="str">
            <v>CS</v>
          </cell>
          <cell r="N293">
            <v>1</v>
          </cell>
          <cell r="O293" t="str">
            <v>Z81</v>
          </cell>
          <cell r="P293" t="str">
            <v xml:space="preserve">Feriale Non Scolastico - Lunedì Martedì Mercoledì Giovedì Venerdì Sabato </v>
          </cell>
          <cell r="Q293">
            <v>103</v>
          </cell>
          <cell r="R293">
            <v>3.4860000000000002</v>
          </cell>
        </row>
        <row r="294">
          <cell r="A294">
            <v>5273</v>
          </cell>
          <cell r="B294" t="str">
            <v>150</v>
          </cell>
          <cell r="C294" t="str">
            <v>A</v>
          </cell>
          <cell r="D294" t="str">
            <v>1</v>
          </cell>
          <cell r="E294" t="str">
            <v>2</v>
          </cell>
          <cell r="F294" t="str">
            <v>Via Mosà¨ Bianchi, 1 (Scalea) -&gt; Viale IÂº Maggio, 119 (Scalea) -&gt; Viale Ruffillo (Scalea) -&gt; Strada Provinciale 3, 161 (Scalea) -&gt; Via Tommaso Campanella, 277 (Scalea) -&gt; Strada Provinciale 9, 66 (Santa Domenica Talao) -&gt; Strada Provinciale 9, 66 (Santa Domenica Talao) -&gt; Strada Provinciale 10 (Santa Domenica Talao) -&gt; Strada Provinciale 10 (Orsomarso) -&gt; Strada Provinciale 10, 55 (Orsomarso) -&gt; Via Giuseppe Ziccarelli, 8 (Orsomarso) -&gt; Via Giuseppe Ziccarelli, 45 (Orsomarso) -&gt; Corso Vittorio Emanuele II, 76 (Orsomarso)</v>
          </cell>
          <cell r="G294" t="str">
            <v>Ritorno</v>
          </cell>
          <cell r="H294" t="str">
            <v>Via Mosà¨ Bianchi, 1</v>
          </cell>
          <cell r="I294" t="str">
            <v>Scalea</v>
          </cell>
          <cell r="J294" t="str">
            <v>CS</v>
          </cell>
          <cell r="K294" t="str">
            <v>Corso Vittorio Emanuele II, 76</v>
          </cell>
          <cell r="L294" t="str">
            <v>Orsomarso</v>
          </cell>
          <cell r="M294" t="str">
            <v>CS</v>
          </cell>
          <cell r="N294">
            <v>1</v>
          </cell>
          <cell r="O294" t="str">
            <v>Z81</v>
          </cell>
          <cell r="P294" t="str">
            <v xml:space="preserve">Feriale Non Scolastico - Lunedì Martedì Mercoledì Giovedì Venerdì Sabato </v>
          </cell>
          <cell r="Q294">
            <v>103</v>
          </cell>
          <cell r="R294">
            <v>17.242999999999999</v>
          </cell>
        </row>
        <row r="295">
          <cell r="A295">
            <v>5279</v>
          </cell>
          <cell r="B295" t="str">
            <v>146</v>
          </cell>
          <cell r="C295" t="str">
            <v>A</v>
          </cell>
          <cell r="D295" t="str">
            <v>4</v>
          </cell>
          <cell r="E295" t="str">
            <v>1</v>
          </cell>
          <cell r="F295" t="str">
            <v>Via I Maggio, 44 (Sangineto) -&gt; Via Giacomo Matteotti, 116 (Sangineto) -&gt; Via Giacomo Matteotti, 89 (Sangineto) -&gt; Via Giacomo Matteotti, 101 (Sangineto) -&gt; Contrada Bromboli (Sangineto) -&gt; Bivio Bonifati/Sangineto (Sangineto) -&gt; Contrada S.Basile (Sangineto) -&gt; Contrada Cacciola (Sangineto) -&gt; Strada Statale 18 Tirrena Inferiore (Belvedere Marittimo) -&gt; Strada Statale 18 Tirrena Inferiore, 55 (Sangineto) -&gt; Via degli Aragonesi, 63 (Belvedere Marittimo) -&gt; Via degli Aragonesi, 5 (Belvedere Marittimo) -&gt; Piazza Amellino, 14 (Belvedere Marittimo) -&gt; Via Giustino Fortunato, 44 (Belvedere Marittimo)</v>
          </cell>
          <cell r="G295" t="str">
            <v>Andata</v>
          </cell>
          <cell r="H295" t="str">
            <v>Via I Maggio, 44</v>
          </cell>
          <cell r="I295" t="str">
            <v>Sangineto</v>
          </cell>
          <cell r="J295" t="str">
            <v>CS</v>
          </cell>
          <cell r="K295" t="str">
            <v>Via Giustino Fortunato, 44</v>
          </cell>
          <cell r="L295" t="str">
            <v>Belvedere Marittimo</v>
          </cell>
          <cell r="M295" t="str">
            <v>CS</v>
          </cell>
          <cell r="N295">
            <v>1</v>
          </cell>
          <cell r="O295" t="str">
            <v>Z81</v>
          </cell>
          <cell r="P295" t="str">
            <v xml:space="preserve">Feriale Non Scolastico - Lunedì Martedì Mercoledì Giovedì Venerdì Sabato </v>
          </cell>
          <cell r="Q295">
            <v>103</v>
          </cell>
          <cell r="R295">
            <v>14.824</v>
          </cell>
        </row>
        <row r="296">
          <cell r="A296">
            <v>5280</v>
          </cell>
          <cell r="B296" t="str">
            <v>146</v>
          </cell>
          <cell r="C296" t="str">
            <v>A</v>
          </cell>
          <cell r="D296" t="str">
            <v>5</v>
          </cell>
          <cell r="E296" t="str">
            <v>1</v>
          </cell>
          <cell r="F296" t="str">
            <v>Via I Maggio, 44 (Sangineto) -&gt; Via Giacomo Matteotti, 116 (Sangineto) -&gt; Via Giacomo Matteotti, 89 (Sangineto) -&gt; Via Giacomo Matteotti, 101 (Sangineto) -&gt; Contrada Bromboli (Sangineto) -&gt; Bivio Bonifati/Sangineto (Sangineto) -&gt; Contrada S.Basile (Sangineto) -&gt; Contrada Cacciola (Sangineto) -&gt; Strada Statale 18 Tirrena Inferiore, 55 (Sangineto) -&gt; Strada Statale 18 Tirrena Inferiore (Belvedere Marittimo) -&gt; Via degli Aragonesi, 63 (Belvedere Marittimo) -&gt; Via degli Aragonesi, 5 (Belvedere Marittimo) -&gt; Piazza Amellino, 14 (Belvedere Marittimo)</v>
          </cell>
          <cell r="G296" t="str">
            <v>Andata</v>
          </cell>
          <cell r="H296" t="str">
            <v>Via I Maggio, 44</v>
          </cell>
          <cell r="I296" t="str">
            <v>Sangineto</v>
          </cell>
          <cell r="J296" t="str">
            <v>CS</v>
          </cell>
          <cell r="K296" t="str">
            <v>Piazza Amellino, 14</v>
          </cell>
          <cell r="L296" t="str">
            <v>Belvedere Marittimo</v>
          </cell>
          <cell r="M296" t="str">
            <v>CS</v>
          </cell>
          <cell r="N296">
            <v>1</v>
          </cell>
          <cell r="O296" t="str">
            <v>Z81</v>
          </cell>
          <cell r="P296" t="str">
            <v xml:space="preserve">Feriale Non Scolastico - Lunedì Martedì Mercoledì Giovedì Venerdì Sabato </v>
          </cell>
          <cell r="Q296">
            <v>103</v>
          </cell>
          <cell r="R296">
            <v>12.012</v>
          </cell>
        </row>
        <row r="297">
          <cell r="A297">
            <v>5281</v>
          </cell>
          <cell r="B297" t="str">
            <v>146</v>
          </cell>
          <cell r="C297" t="str">
            <v>C</v>
          </cell>
          <cell r="D297" t="str">
            <v>2</v>
          </cell>
          <cell r="E297" t="str">
            <v>1</v>
          </cell>
          <cell r="F297" t="str">
            <v>Via Giustino Fortunato, 44 (Belvedere Marittimo) -&gt; Via degli Aragonesi, 63 (Belvedere Marittimo) -&gt; Via degli Aragonesi, 5 (Belvedere Marittimo) -&gt; Piazza Amellino, 14 (Belvedere Marittimo)</v>
          </cell>
          <cell r="G297" t="str">
            <v>Ritorno</v>
          </cell>
          <cell r="H297" t="str">
            <v>Via Giustino Fortunato, 44</v>
          </cell>
          <cell r="I297" t="str">
            <v>Belvedere Marittimo</v>
          </cell>
          <cell r="J297" t="str">
            <v>CS</v>
          </cell>
          <cell r="K297" t="str">
            <v>Piazza Amellino, 14</v>
          </cell>
          <cell r="L297" t="str">
            <v>Belvedere Marittimo</v>
          </cell>
          <cell r="M297" t="str">
            <v>CS</v>
          </cell>
          <cell r="N297">
            <v>1</v>
          </cell>
          <cell r="O297" t="str">
            <v>Z81</v>
          </cell>
          <cell r="P297" t="str">
            <v xml:space="preserve">Feriale Non Scolastico - Lunedì Martedì Mercoledì Giovedì Venerdì Sabato </v>
          </cell>
          <cell r="Q297">
            <v>103</v>
          </cell>
          <cell r="R297">
            <v>3.169</v>
          </cell>
        </row>
        <row r="298">
          <cell r="A298">
            <v>5290</v>
          </cell>
          <cell r="B298" t="str">
            <v>155</v>
          </cell>
          <cell r="C298" t="str">
            <v>A</v>
          </cell>
          <cell r="D298" t="str">
            <v>3</v>
          </cell>
          <cell r="E298" t="str">
            <v>1</v>
          </cell>
          <cell r="F298" t="str">
            <v>Via Scridoso, 30 (Bonifati) -&gt; Via Scridoso, 53 (Bonifati) -&gt; Via Scridoso, 30 (Bonifati) -&gt; Via Timpone (Bonifati) -&gt; Via Timpone, 152 (Bonifati) -&gt; Via Timpone (Bonifati) -&gt; Località Cirimarco (Bonifati) -&gt; Strada Statale 18 Tirrena Inferiore, 34 (Bonifati) -&gt; Strada Statale 18 Tirrena Inferiore, 34 (Bonifati) -&gt; Via Nazionale, 2 (Bonifati) -&gt; Via Nazionale, 44 (Bonifati) -&gt; Via Nazionale, 114 (Bonifati) -&gt; Strada Statale 18 Tirrena Inferiore, 79 (Bonifati) -&gt; Strada Statale 18 Tirrena Inferiore, 55 (Sangineto)</v>
          </cell>
          <cell r="G298" t="str">
            <v>Andata</v>
          </cell>
          <cell r="H298" t="str">
            <v>Via Scridoso, 30</v>
          </cell>
          <cell r="I298" t="str">
            <v>Bonifati</v>
          </cell>
          <cell r="J298" t="str">
            <v>CS</v>
          </cell>
          <cell r="K298" t="str">
            <v>Strada Statale 18 Tirrena Inferiore, 55</v>
          </cell>
          <cell r="L298" t="str">
            <v>Sangineto</v>
          </cell>
          <cell r="M298" t="str">
            <v>CS</v>
          </cell>
          <cell r="N298">
            <v>1</v>
          </cell>
          <cell r="O298" t="str">
            <v>Z81</v>
          </cell>
          <cell r="P298" t="str">
            <v xml:space="preserve">Feriale Non Scolastico - Lunedì Martedì Mercoledì Giovedì Venerdì Sabato </v>
          </cell>
          <cell r="Q298">
            <v>103</v>
          </cell>
          <cell r="R298">
            <v>13.786</v>
          </cell>
        </row>
        <row r="299">
          <cell r="A299">
            <v>5303</v>
          </cell>
          <cell r="B299" t="str">
            <v>145</v>
          </cell>
          <cell r="C299" t="str">
            <v>A</v>
          </cell>
          <cell r="D299" t="str">
            <v>2</v>
          </cell>
          <cell r="E299" t="str">
            <v>1</v>
          </cell>
          <cell r="F299" t="str">
            <v>Via Vittorio Alfieri, 2 (Bonifati) -&gt; Via Galileo Galilei, 100 (Bonifati) -&gt; Bivio Bonifati/Sangineto (Sangineto) -&gt; Contrada S.Basile (Sangineto) -&gt; Contrada Cacciola (Sangineto) -&gt; Strada Statale 18 Tirrena Inferiore, 55 (Sangineto) -&gt; Strada Statale 18 Tirrena Inferiore, 79 (Bonifati) -&gt; Strada Statale 18 Tirrena Inferiore, 79 (Bonifati) -&gt; Via Nazionale, 114 (Bonifati) -&gt; Via Nazionale, 44 (Bonifati) -&gt; Strada Statale 18 Tirrena Inferiore (Cetraro) -&gt; Strada Statale 18 Tirrena Inferiore (Cetraro) -&gt; Strada Statale 18 Tirrena Inferiore, 25 (Cetraro) -&gt; Strada Statale 18 Tirrena Inferiore, 190 (Cetraro) -&gt; Strada Statale 18 Tirrena Inferiore (Acquappesa) -&gt; Strada Statale 18 Tirrena Inferiore, 11 (Acquappesa) -&gt; Strada Provinciale 34, 81 (Guardia Piemontese)</v>
          </cell>
          <cell r="G299" t="str">
            <v>Andata</v>
          </cell>
          <cell r="H299" t="str">
            <v>Via Vittorio Alfieri, 2</v>
          </cell>
          <cell r="I299" t="str">
            <v>Bonifati</v>
          </cell>
          <cell r="J299" t="str">
            <v>CS</v>
          </cell>
          <cell r="K299" t="str">
            <v>Strada Provinciale 34, 81</v>
          </cell>
          <cell r="L299" t="str">
            <v>Guardia Piemontese</v>
          </cell>
          <cell r="M299" t="str">
            <v>CS</v>
          </cell>
          <cell r="N299">
            <v>1</v>
          </cell>
          <cell r="O299" t="str">
            <v>Z81</v>
          </cell>
          <cell r="P299" t="str">
            <v xml:space="preserve">Feriale Non Scolastico - Lunedì Martedì Mercoledì Giovedì Venerdì Sabato </v>
          </cell>
          <cell r="Q299">
            <v>103</v>
          </cell>
          <cell r="R299">
            <v>25.794</v>
          </cell>
        </row>
        <row r="300">
          <cell r="A300">
            <v>5305</v>
          </cell>
          <cell r="B300" t="str">
            <v>145</v>
          </cell>
          <cell r="C300" t="str">
            <v>A</v>
          </cell>
          <cell r="D300" t="str">
            <v>1</v>
          </cell>
          <cell r="E300" t="str">
            <v>2</v>
          </cell>
          <cell r="F300" t="str">
            <v>Strada Statale 18 Tirrena Inferiore-Piazzale Rione Croce (Paola) -&gt; Via Nazionale, 176 (Paola) -&gt; Via Nazionale, 93-129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Strada Statale 18 Tirrena Inferiore (Cetraro) -&gt; Strada Statale 18 Tirrena Inferiore (Cetraro) -&gt; Strada Statale 18 Tirrena Inferiore, 34 (Bonifati) -&gt; Via Nazionale, 114 (Bonifati) -&gt; Strada Statale 18 Tirrena Inferiore, 26 (Bonifati) -&gt; Strada Statale 18 Tirrena Inferiore, 79 (Bonifati) -&gt; Strada Statale 18 Tirrena Inferiore, 55 (Sangineto) -&gt; Contrada Cacciola (Sangineto) -&gt; Contrada S.Basile (Sangineto) -&gt; Bivio Bonifati/Sangineto (Sangineto) -&gt; Località Crocicella (Bonifati) -&gt; Via Roma, 25 (Bonifati) -&gt; Via Vittorio Alfieri, 2 (Bonifati)</v>
          </cell>
          <cell r="G300" t="str">
            <v>Ritorno</v>
          </cell>
          <cell r="H300" t="str">
            <v>Strada Statale 18 Tirrena Inferiore-Piazzale Rione Croce</v>
          </cell>
          <cell r="I300" t="str">
            <v>Paola</v>
          </cell>
          <cell r="J300" t="str">
            <v>CS</v>
          </cell>
          <cell r="K300" t="str">
            <v>Via Vittorio Alfieri, 2</v>
          </cell>
          <cell r="L300" t="str">
            <v>Bonifati</v>
          </cell>
          <cell r="M300" t="str">
            <v>CS</v>
          </cell>
          <cell r="N300">
            <v>1</v>
          </cell>
          <cell r="O300" t="str">
            <v>Z81</v>
          </cell>
          <cell r="P300" t="str">
            <v xml:space="preserve">Feriale Non Scolastico - Lunedì Martedì Mercoledì Giovedì Venerdì Sabato </v>
          </cell>
          <cell r="Q300">
            <v>103</v>
          </cell>
          <cell r="R300">
            <v>43.838999999999999</v>
          </cell>
        </row>
        <row r="301">
          <cell r="A301">
            <v>5306</v>
          </cell>
          <cell r="B301" t="str">
            <v>145</v>
          </cell>
          <cell r="C301" t="str">
            <v>A</v>
          </cell>
          <cell r="D301" t="str">
            <v>1</v>
          </cell>
          <cell r="E301" t="str">
            <v>3</v>
          </cell>
          <cell r="F301" t="str">
            <v>Strada Statale 18 Tirrena Inferiore-Piazzale Rione Croce (Paola) -&gt; Via Nazionale, 176 (Paola) -&gt; Via Nazionale, 93-129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Strada Statale 18 Tirrena Inferiore (Cetraro) -&gt; Strada Statale 18 Tirrena Inferiore (Cetraro) -&gt; Strada Statale 18 Tirrena Inferiore, 34 (Bonifati) -&gt; Via Nazionale, 114 (Bonifati) -&gt; Strada Statale 18 Tirrena Inferiore, 26 (Bonifati) -&gt; Strada Statale 18 Tirrena Inferiore, 79 (Bonifati) -&gt; Strada Statale 18 Tirrena Inferiore, 55 (Sangineto) -&gt; Contrada Cacciola (Sangineto) -&gt; Contrada S.Basile (Sangineto) -&gt; Bivio Bonifati/Sangineto (Sangineto) -&gt; Località Crocicella (Bonifati) -&gt; Via Roma, 25 (Bonifati) -&gt; Via Vittorio Alfieri, 2 (Bonifati)</v>
          </cell>
          <cell r="G301" t="str">
            <v>Ritorno</v>
          </cell>
          <cell r="H301" t="str">
            <v>Strada Statale 18 Tirrena Inferiore-Piazzale Rione Croce</v>
          </cell>
          <cell r="I301" t="str">
            <v>Paola</v>
          </cell>
          <cell r="J301" t="str">
            <v>CS</v>
          </cell>
          <cell r="K301" t="str">
            <v>Via Fuscaldo, 3</v>
          </cell>
          <cell r="L301" t="str">
            <v>Fuscaldo</v>
          </cell>
          <cell r="M301" t="str">
            <v>CS</v>
          </cell>
          <cell r="N301">
            <v>1</v>
          </cell>
          <cell r="O301" t="str">
            <v>Z81</v>
          </cell>
          <cell r="P301" t="str">
            <v xml:space="preserve">Feriale Non Scolastico - Lunedì Martedì Mercoledì Giovedì Venerdì Sabato </v>
          </cell>
          <cell r="Q301">
            <v>103</v>
          </cell>
          <cell r="R301">
            <v>8.4469999999999992</v>
          </cell>
        </row>
        <row r="302">
          <cell r="A302">
            <v>5311</v>
          </cell>
          <cell r="B302" t="str">
            <v>143</v>
          </cell>
          <cell r="C302" t="str">
            <v>C</v>
          </cell>
          <cell r="D302" t="str">
            <v>2</v>
          </cell>
          <cell r="E302" t="str">
            <v>2</v>
          </cell>
          <cell r="F302" t="str">
            <v>Contrada Pesco (Fuscaldo) -&gt; Strada Provinciale 31, 11 (Fuscaldo) -&gt; Strada Provinciale 31 (Fuscaldo)</v>
          </cell>
          <cell r="G302" t="str">
            <v>Andata</v>
          </cell>
          <cell r="H302" t="str">
            <v>Contrada Pesco</v>
          </cell>
          <cell r="I302" t="str">
            <v>Fuscaldo</v>
          </cell>
          <cell r="J302" t="str">
            <v>CS</v>
          </cell>
          <cell r="K302" t="str">
            <v>Strada Provinciale 31</v>
          </cell>
          <cell r="L302" t="str">
            <v>Fuscaldo</v>
          </cell>
          <cell r="M302" t="str">
            <v>CS</v>
          </cell>
          <cell r="N302">
            <v>1</v>
          </cell>
          <cell r="O302" t="str">
            <v>Z81</v>
          </cell>
          <cell r="P302" t="str">
            <v xml:space="preserve">Feriale Non Scolastico - Lunedì Martedì Mercoledì Giovedì Venerdì Sabato </v>
          </cell>
          <cell r="Q302">
            <v>103</v>
          </cell>
          <cell r="R302">
            <v>2.4470000000000001</v>
          </cell>
        </row>
        <row r="303">
          <cell r="A303">
            <v>5345</v>
          </cell>
          <cell r="B303" t="str">
            <v>157</v>
          </cell>
          <cell r="C303" t="str">
            <v>H</v>
          </cell>
          <cell r="D303" t="str">
            <v>3</v>
          </cell>
          <cell r="E303" t="str">
            <v>3</v>
          </cell>
          <cell r="F303" t="str">
            <v>Autostazione Cosenza (Cosenza) -&gt; Piazza Giacomo Mancini, 9C (Cosenza) -&gt; Viale Giovanni e Francesca Falcone, 158 (Cosenza) -&gt; Viale Paolo Borsellino, 17 (Cosenza) -&gt; Viale Paolo Borsellino, 10 (Cosenza) -&gt; Viale Sergio Cosmai, 6 (Cosenza) -&gt; Viale Sergio Cosmai, 14 (Cosenza) -&gt; Via Crati, 25-30 (Rende) -&gt; Via Valle del Neto, 3 (Rende) -&gt; Via Kennedy, 104-116 (Rende) -&gt; Strada Statale 19 delle Calabrie, 144 (Rende) -&gt; Via Resistenza, 38 (Rende) -&gt; Strada Statale 19 delle Calabrie, 92 (Rende) -&gt; Via Giuseppe Verdi, 19 (Rende) -&gt; Via Giuseppe Verdi, 106A (Rende) -&gt; Via Giuseppe Verdi, 166-180 (Rende) -&gt; Via Giuseppe Verdi, 226 (Rende) -&gt; Via Alessandro Volta, 62A (Rende)</v>
          </cell>
          <cell r="G303" t="str">
            <v>Andata</v>
          </cell>
          <cell r="H303" t="str">
            <v>Autostazione Cosenza</v>
          </cell>
          <cell r="I303" t="str">
            <v>Cosenza</v>
          </cell>
          <cell r="J303" t="str">
            <v>CS</v>
          </cell>
          <cell r="K303" t="str">
            <v>Via Alessandro Volta, 62A</v>
          </cell>
          <cell r="L303" t="str">
            <v>Rende</v>
          </cell>
          <cell r="M303" t="str">
            <v>CS</v>
          </cell>
          <cell r="N303">
            <v>28</v>
          </cell>
          <cell r="O303" t="str">
            <v>Z83</v>
          </cell>
          <cell r="P303" t="str">
            <v xml:space="preserve">Feriale nel mese di Agosto da Lunedì a Sabato - Lunedì Martedì Mercoledì Giovedì Venerdì Sabato </v>
          </cell>
          <cell r="Q303">
            <v>25</v>
          </cell>
          <cell r="R303">
            <v>8.4450000000000003</v>
          </cell>
        </row>
        <row r="304">
          <cell r="A304">
            <v>5357</v>
          </cell>
          <cell r="B304" t="str">
            <v>157</v>
          </cell>
          <cell r="C304" t="str">
            <v>Z</v>
          </cell>
          <cell r="D304" t="str">
            <v>3</v>
          </cell>
          <cell r="E304" t="str">
            <v>1</v>
          </cell>
          <cell r="F304" t="str">
            <v>Via Alessandro Volta, 62A (Rende) -&gt; Via Alessandro Volta, 114 (Rende) -&gt; Strada Statale 19 delle Calabrie (Rende) -&gt; Via Leonardo Da Vinci, 69 (Rende) -&gt; Strada Statale 19 delle Calabrie, 1111 (Rende) -&gt; Via Buenos Aires (Rende) -&gt; Via Parigi, 23 (Rende) -&gt; Via Parigi  (Rende) -&gt; Via Gioacchino Rossini, 60 (Rende) -&gt; Strada Statale 19 delle Calabrie, 265 (Rende) -&gt; Via Ciro Menotti, 3 (Rende) -&gt; Via Don Giovanni Minzoni, 90 (Rende) -&gt; Via Don Giovanni Minzoni, 147B (Rende) -&gt; Via Caduti di Nassirya, 252-298 (Rende) -&gt; Via Genova, 30 (Rende) -&gt; Via Busento, 29 (Rende) -&gt; Via Crati (Rende) -&gt; Viale Sergio Cosmai, 21 (Cosenza) -&gt; Viale Sergio Cosmai, 6 (Cosenza) -&gt; Viale Paolo Borsellino, 10 (Cosenza) -&gt; Viale Paolo Borsellino, 11 (Cosenza) -&gt; Viale Giovanni e Francesca Falcone, 158-162 (Cosenza) -&gt; Autostazione Cosenza (Cosenza)</v>
          </cell>
          <cell r="G304" t="str">
            <v>Ritorno</v>
          </cell>
          <cell r="H304" t="str">
            <v>Via Alessandro Volta, 62A</v>
          </cell>
          <cell r="I304" t="str">
            <v>Rende</v>
          </cell>
          <cell r="J304" t="str">
            <v>CS</v>
          </cell>
          <cell r="K304" t="str">
            <v>Autostazione Cosenza</v>
          </cell>
          <cell r="L304" t="str">
            <v>Cosenza</v>
          </cell>
          <cell r="M304" t="str">
            <v>CS</v>
          </cell>
          <cell r="N304">
            <v>28</v>
          </cell>
          <cell r="O304" t="str">
            <v>Z83</v>
          </cell>
          <cell r="P304" t="str">
            <v xml:space="preserve">Feriale nel mese di Agosto da Lunedì a Sabato - Lunedì Martedì Mercoledì Giovedì Venerdì Sabato </v>
          </cell>
          <cell r="Q304">
            <v>25</v>
          </cell>
          <cell r="R304">
            <v>10.082000000000001</v>
          </cell>
        </row>
        <row r="305">
          <cell r="A305">
            <v>5459</v>
          </cell>
          <cell r="B305" t="str">
            <v>157</v>
          </cell>
          <cell r="C305" t="str">
            <v>Z</v>
          </cell>
          <cell r="D305" t="str">
            <v>4</v>
          </cell>
          <cell r="E305" t="str">
            <v>4</v>
          </cell>
          <cell r="F305" t="str">
            <v>Via Alessandro Volta, 62A (Rende) -&gt; Via Alessandro Volta, 114 (Rende) -&gt; Strada Statale 19 delle Calabrie (Rende) -&gt; Via Leonardo Da Vinci, 69 (Rende) -&gt; Strada Statale 19 delle Calabrie, 1111 (Rende) -&gt; Via Buenos Aires (Rende) -&gt; Via Parigi, 23 (Rende) -&gt; Via Parigi  (Rende) -&gt; Via Buenos Aires (Rende) -&gt; Via Gioacchino Rossini, 60 (Rende) -&gt; Strada Statale 19 delle Calabrie, 265 (Rende) -&gt; Via Ciro Menotti, 86 (Rende) -&gt; Via Ciro Menotti, 3 (Rende) -&gt; Via Don Giovanni Minzoni, 90 (Rende) -&gt; Via Don Giovanni Minzoni, 147B (Rende) -&gt; Via Caduti di Nassirya, 252-298 (Rende) -&gt; Via Genova, 30 (Rende) -&gt; Via Busento, 29 (Rende) -&gt; Via Crati (Rende) -&gt; Viale Sergio Cosmai, 21 (Cosenza) -&gt; Viale Sergio Cosmai, 6 (Cosenza) -&gt; Viale Paolo Borsellino, 10 (Cosenza) -&gt; Viale Paolo Borsellino, 11 (Cosenza) -&gt; Viale Giovanni e Francesca Falcone, 158-162 (Cosenza) -&gt; Autostazione Cosenza (Cosenza)</v>
          </cell>
          <cell r="G305" t="str">
            <v>Ritorno</v>
          </cell>
          <cell r="H305" t="str">
            <v>Via Alessandro Volta, 62A</v>
          </cell>
          <cell r="I305" t="str">
            <v>Rende</v>
          </cell>
          <cell r="J305" t="str">
            <v>CS</v>
          </cell>
          <cell r="K305" t="str">
            <v>Autostazione Cosenza</v>
          </cell>
          <cell r="L305" t="str">
            <v>Cosenza</v>
          </cell>
          <cell r="M305" t="str">
            <v>CS</v>
          </cell>
          <cell r="N305">
            <v>11</v>
          </cell>
          <cell r="O305" t="str">
            <v>Z102</v>
          </cell>
          <cell r="P305" t="str">
            <v xml:space="preserve">Domenicale - Domenica </v>
          </cell>
          <cell r="Q305">
            <v>52</v>
          </cell>
          <cell r="R305">
            <v>10.082000000000001</v>
          </cell>
        </row>
        <row r="306">
          <cell r="A306">
            <v>5694</v>
          </cell>
          <cell r="B306" t="str">
            <v>137</v>
          </cell>
          <cell r="C306" t="str">
            <v>C</v>
          </cell>
          <cell r="D306" t="str">
            <v>4</v>
          </cell>
          <cell r="E306" t="str">
            <v>1</v>
          </cell>
          <cell r="F306" t="str">
            <v>Via Parise, 4 (Castrolibero) -&gt; Via San Marco, 2 (Castrolibero) -&gt; Contrada Cimbri, 1 (Castrolibero) -&gt; via Colomato, 3 (Castrolibero) -&gt; via Colomato, 3 (Castrolibero) -&gt; Via della Resistenza, 12 (Castrolibero) -&gt; Via della Resistenza, 185 (Castrolibero) -&gt; Via dell'Unità , 12 (Castrolibero) -&gt; Via della Fratellanza, 7 (Castrolibero) -&gt; Via Rusoli, 33 (Castrolibero) -&gt; Via Rusoli, 2 (Castrolibero) -&gt; Via della Resistenza, 44 (Castrolibero) -&gt; Via della Resistenza, 50 (Castrolibero) -&gt; Via Fausto Gullo, 24 (Castrolibero) -&gt; Via Giacomo Puccini, 28 (Castrolibero) -&gt; Via Leonardo da Vinci, 51 (Castrolibero) -&gt; Via Aldo Moro, 2 (Castrolibero) -&gt; Via della Resistenza, 7 (Castrolibero) -&gt; Viale Magna Grecia (Cosenza) -&gt; Viale Magna Grecia (Cosenza) -&gt; Via Panebianco, 610 (Cosenza)</v>
          </cell>
          <cell r="G306" t="str">
            <v>Andata</v>
          </cell>
          <cell r="H306" t="str">
            <v>Via Parise, 4</v>
          </cell>
          <cell r="I306" t="str">
            <v>Castrolibero</v>
          </cell>
          <cell r="J306" t="str">
            <v>CS</v>
          </cell>
          <cell r="K306" t="str">
            <v>Via Panebianco, 610</v>
          </cell>
          <cell r="L306" t="str">
            <v>Cosenza</v>
          </cell>
          <cell r="M306" t="str">
            <v>CS</v>
          </cell>
          <cell r="N306">
            <v>3</v>
          </cell>
          <cell r="O306" t="str">
            <v>S</v>
          </cell>
          <cell r="P306" t="str">
            <v xml:space="preserve">Scolastica - Lunedì Martedì Mercoledì Giovedì Venerdì Sabato </v>
          </cell>
          <cell r="Q306">
            <v>200</v>
          </cell>
          <cell r="R306">
            <v>10.420999999999999</v>
          </cell>
        </row>
        <row r="307">
          <cell r="A307">
            <v>5695</v>
          </cell>
          <cell r="B307" t="str">
            <v>137</v>
          </cell>
          <cell r="C307" t="str">
            <v>B</v>
          </cell>
          <cell r="D307" t="str">
            <v>2</v>
          </cell>
          <cell r="E307" t="str">
            <v>1</v>
          </cell>
          <cell r="F307" t="str">
            <v>Via Curcio, 21 (Marano Marchesato) -&gt; Via Giuseppe Garibaldi, 44 (Marano Marchesato) -&gt; Via Giuseppe Garibaldi, 68 (Marano Marchesato) -&gt; Via Morroni (Marano Marchesato) -&gt; Via Morroni, 30 (Marano Marchesato) -&gt; Strada Provinciale 86 (Marano Marchesato) -&gt; Strada Provinciale 86 (Marano Marchesato) -&gt; Via Malvitani, 34 (Marano Marchesato) -&gt; Via Malvitani, 19 (Marano Marchesato) -&gt; Via Malvitani, 154 (Rende) -&gt; Strada Provinciale 86 (Rende) -&gt; Via Alessandro Manzoni, 179 (Rende) -&gt; Via Alessandro Manzoni, 173 (Rende) -&gt; Via Alessandro Manzoni, 113-121 (Rende) -&gt; Via Tommaso Campanella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307" t="str">
            <v>Andata</v>
          </cell>
          <cell r="H307" t="str">
            <v>Via Curcio, 21</v>
          </cell>
          <cell r="I307" t="str">
            <v>Marano Marchesato</v>
          </cell>
          <cell r="J307" t="str">
            <v>CS</v>
          </cell>
          <cell r="K307" t="str">
            <v>Autostazione Cosenza</v>
          </cell>
          <cell r="L307" t="str">
            <v>Cosenza</v>
          </cell>
          <cell r="M307" t="str">
            <v>CS</v>
          </cell>
          <cell r="N307">
            <v>1</v>
          </cell>
          <cell r="O307" t="str">
            <v>S</v>
          </cell>
          <cell r="P307" t="str">
            <v xml:space="preserve">Scolastica - Lunedì Martedì Mercoledì Giovedì Venerdì Sabato </v>
          </cell>
          <cell r="Q307">
            <v>200</v>
          </cell>
          <cell r="R307">
            <v>13.217000000000001</v>
          </cell>
        </row>
        <row r="308">
          <cell r="A308">
            <v>5696</v>
          </cell>
          <cell r="B308" t="str">
            <v>137</v>
          </cell>
          <cell r="C308" t="str">
            <v>A</v>
          </cell>
          <cell r="D308" t="str">
            <v>5</v>
          </cell>
          <cell r="E308" t="str">
            <v>1</v>
          </cell>
          <cell r="F308" t="str">
            <v>Via Annunziata, 149 (Marano Principato) -&gt; Via Annunziata, 122 (Marano Principato) -&gt; Via Moretti, 47/b (Marano Principato) -&gt; Via Tenuti, 17 (Marano Principato) -&gt; Via Tenuti, 17 (Marano Principato) -&gt; Via Savagli, 6 (Marano Principato)</v>
          </cell>
          <cell r="G308" t="str">
            <v>Ritorno</v>
          </cell>
          <cell r="H308" t="str">
            <v>Via Annunziata, 149</v>
          </cell>
          <cell r="I308" t="str">
            <v>Marano Principato</v>
          </cell>
          <cell r="J308" t="str">
            <v>CS</v>
          </cell>
          <cell r="K308" t="str">
            <v>Via Savagli, 6</v>
          </cell>
          <cell r="L308" t="str">
            <v>Marano Principato</v>
          </cell>
          <cell r="M308" t="str">
            <v>CS</v>
          </cell>
          <cell r="N308">
            <v>1</v>
          </cell>
          <cell r="O308" t="str">
            <v>L</v>
          </cell>
          <cell r="P308" t="str">
            <v xml:space="preserve">Feriale - Lunedì Martedì Mercoledì Giovedì Venerdì Sabato </v>
          </cell>
          <cell r="Q308">
            <v>303</v>
          </cell>
          <cell r="R308">
            <v>2.0059999999999998</v>
          </cell>
        </row>
        <row r="309">
          <cell r="A309">
            <v>6004</v>
          </cell>
          <cell r="B309" t="str">
            <v>138</v>
          </cell>
          <cell r="C309" t="str">
            <v>A</v>
          </cell>
          <cell r="D309" t="str">
            <v>1</v>
          </cell>
          <cell r="E309" t="str">
            <v>1</v>
          </cell>
          <cell r="F309"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309" t="str">
            <v>Andata</v>
          </cell>
          <cell r="H309" t="str">
            <v>Autostazione Cosenza</v>
          </cell>
          <cell r="I309" t="str">
            <v>Cosenza</v>
          </cell>
          <cell r="J309" t="str">
            <v>CS</v>
          </cell>
          <cell r="K309" t="str">
            <v>Via Settimio Severo, 83</v>
          </cell>
          <cell r="L309" t="str">
            <v>Rende</v>
          </cell>
          <cell r="M309" t="str">
            <v>CS</v>
          </cell>
          <cell r="N309">
            <v>1</v>
          </cell>
          <cell r="O309" t="str">
            <v>Z79</v>
          </cell>
          <cell r="P309" t="str">
            <v xml:space="preserve">Feriale da Lunedì a Sabato dei periodi 01/01-31/07 e 01/09-31/12 - Lunedì Martedì Mercoledì Giovedì Venerdì Sabato </v>
          </cell>
          <cell r="Q309">
            <v>279</v>
          </cell>
          <cell r="R309">
            <v>12.56</v>
          </cell>
        </row>
        <row r="310">
          <cell r="A310">
            <v>6272</v>
          </cell>
          <cell r="B310" t="str">
            <v>139</v>
          </cell>
          <cell r="C310" t="str">
            <v>F</v>
          </cell>
          <cell r="D310" t="str">
            <v>2</v>
          </cell>
          <cell r="E310" t="str">
            <v>1</v>
          </cell>
          <cell r="F310" t="str">
            <v>Via Aldo Cannata, 1 (Castrolibero) -&gt; Viale Magna Grecia (Cosenza) -&gt; Via Busento, 29 (Rende) -&gt; Via Valle del Neto, 3 (Rende)</v>
          </cell>
          <cell r="G310" t="str">
            <v>Ritorno</v>
          </cell>
          <cell r="H310" t="str">
            <v>Via Aldo Cannata, 1</v>
          </cell>
          <cell r="I310" t="str">
            <v>Castrolibero</v>
          </cell>
          <cell r="J310" t="str">
            <v>CS</v>
          </cell>
          <cell r="K310" t="str">
            <v>Via Valle del Neto, 3</v>
          </cell>
          <cell r="L310" t="str">
            <v>Rende</v>
          </cell>
          <cell r="M310" t="str">
            <v>CS</v>
          </cell>
          <cell r="N310">
            <v>2</v>
          </cell>
          <cell r="O310" t="str">
            <v>Z60</v>
          </cell>
          <cell r="P310" t="str">
            <v xml:space="preserve">Scolastica nei giorni di Martedì, Giovedì e Sabato - Martedì Giovedì Sabato </v>
          </cell>
          <cell r="Q310">
            <v>103</v>
          </cell>
          <cell r="R310">
            <v>3.2669999999999999</v>
          </cell>
        </row>
        <row r="311">
          <cell r="A311">
            <v>6273</v>
          </cell>
          <cell r="B311" t="str">
            <v>139</v>
          </cell>
          <cell r="C311" t="str">
            <v>F</v>
          </cell>
          <cell r="D311" t="str">
            <v>3</v>
          </cell>
          <cell r="E311" t="str">
            <v>1</v>
          </cell>
          <cell r="F311" t="str">
            <v>Via Aldo Cannata, 1 (Castrolibero) -&gt; Viale Magna Grecia (Cosenza) -&gt; Via Busento, 29 (Rende) -&gt; Via Valle del Neto, 3 (Rende)</v>
          </cell>
          <cell r="G311" t="str">
            <v>Ritorno</v>
          </cell>
          <cell r="H311" t="str">
            <v>Via Aldo Cannata, 1</v>
          </cell>
          <cell r="I311" t="str">
            <v>Castrolibero</v>
          </cell>
          <cell r="J311" t="str">
            <v>CS</v>
          </cell>
          <cell r="K311" t="str">
            <v>Via Valle del Neto, 3</v>
          </cell>
          <cell r="L311" t="str">
            <v>Rende</v>
          </cell>
          <cell r="M311" t="str">
            <v>CS</v>
          </cell>
          <cell r="N311">
            <v>1</v>
          </cell>
          <cell r="O311" t="str">
            <v>Z78</v>
          </cell>
          <cell r="P311" t="str">
            <v xml:space="preserve">Scolastica nei giorni di Lunedì, Martedì e  Mercoledì - Lunedì Martedì Mercoledì </v>
          </cell>
          <cell r="Q311">
            <v>106</v>
          </cell>
          <cell r="R311">
            <v>3.2669999999999999</v>
          </cell>
        </row>
        <row r="312">
          <cell r="A312">
            <v>6274</v>
          </cell>
          <cell r="B312" t="str">
            <v>139</v>
          </cell>
          <cell r="C312" t="str">
            <v>B</v>
          </cell>
          <cell r="D312" t="str">
            <v>2</v>
          </cell>
          <cell r="E312" t="str">
            <v>1</v>
          </cell>
          <cell r="F312" t="str">
            <v>Via Aldo Cannata, 1 (Castrolibero) -&gt; Viale Magna Grecia (Cosenza)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Felpiano, 2A (Rende) -&gt; Strada Provinciale 90, 47 (Rende) -&gt; Strada Provinciale 90, 47 (Rende) -&gt; Via Guanni, 6 (Marano Marchesato)</v>
          </cell>
          <cell r="G312" t="str">
            <v>Ritorno</v>
          </cell>
          <cell r="H312" t="str">
            <v>Via Aldo Cannata, 1</v>
          </cell>
          <cell r="I312" t="str">
            <v>Castrolibero</v>
          </cell>
          <cell r="J312" t="str">
            <v>CS</v>
          </cell>
          <cell r="K312" t="str">
            <v>Via Guanni, 6</v>
          </cell>
          <cell r="L312" t="str">
            <v>Marano Marchesato</v>
          </cell>
          <cell r="M312" t="str">
            <v>CS</v>
          </cell>
          <cell r="N312">
            <v>1</v>
          </cell>
          <cell r="O312" t="str">
            <v>Z78</v>
          </cell>
          <cell r="P312" t="str">
            <v xml:space="preserve">Scolastica nei giorni di Lunedì, Martedì e  Mercoledì - Lunedì Martedì Mercoledì </v>
          </cell>
          <cell r="Q312">
            <v>106</v>
          </cell>
          <cell r="R312">
            <v>14.188000000000001</v>
          </cell>
        </row>
        <row r="313">
          <cell r="A313">
            <v>6365</v>
          </cell>
          <cell r="B313" t="str">
            <v>139</v>
          </cell>
          <cell r="C313" t="str">
            <v>G</v>
          </cell>
          <cell r="D313" t="str">
            <v>2</v>
          </cell>
          <cell r="E313" t="str">
            <v>1</v>
          </cell>
          <cell r="F313" t="str">
            <v>Via Repaci, 43 (Rende) -&gt; Via Don Giovanni Minzoni, 90 (Rende) -&gt; Via Don Giovanni Minzoni, 147B (Rende) -&gt; Via Caduti di Nassirya, 252-298 (Rende) -&gt; Via Sandro Botticelli, 1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Felpiano, 2A (Rende) -&gt; Strada Provinciale 90, 47 (Rende) -&gt; Strada Provinciale 90, 47 (Rende) -&gt; Strada Provinciale 92, 42 (Rende) -&gt; Via Alberto della Piagentina (Rende) -&gt; Via Alberto della (Rende) -&gt; Strada Provinciale 86 (Rende) -&gt; Via Alessandro Manzoni, 179 (Rende) -&gt; Via Alessandro Manzoni, 173 (Rende) -&gt; Via Alessandro Manzoni, 113-121 (Rende) -&gt; Via Tommaso Campanella (Rende)</v>
          </cell>
          <cell r="G313" t="str">
            <v>Ritorno</v>
          </cell>
          <cell r="H313" t="str">
            <v>Via Repaci, 43</v>
          </cell>
          <cell r="I313" t="str">
            <v>Rende</v>
          </cell>
          <cell r="J313" t="str">
            <v>CS</v>
          </cell>
          <cell r="K313" t="str">
            <v>Via Tommaso Campanella</v>
          </cell>
          <cell r="L313" t="str">
            <v>Rende</v>
          </cell>
          <cell r="M313" t="str">
            <v>CS</v>
          </cell>
          <cell r="N313">
            <v>1</v>
          </cell>
          <cell r="O313" t="str">
            <v>Z91</v>
          </cell>
          <cell r="P313" t="str">
            <v xml:space="preserve">Scolastica nei giorni di Mercoledì e Venerdì - Mercoledì Venerdì </v>
          </cell>
          <cell r="Q313">
            <v>70</v>
          </cell>
          <cell r="R313">
            <v>16.562999999999999</v>
          </cell>
        </row>
        <row r="314">
          <cell r="A314">
            <v>6952</v>
          </cell>
          <cell r="B314" t="str">
            <v>142</v>
          </cell>
          <cell r="C314" t="str">
            <v>C</v>
          </cell>
          <cell r="D314" t="str">
            <v>2</v>
          </cell>
          <cell r="E314" t="str">
            <v>1</v>
          </cell>
          <cell r="F314" t="str">
            <v>Contrada Testa, 1 (Cetraro) -&gt; Strada Statale 18 Tirrena Inferiore, 25 (Cetraro) -&gt; Strada Statale 18 Tirrena Inferiore, 190 (Cetraro) -&gt; Strada Statale 18 Tirrena Inferiore (Acquappesa) -&gt; Strada Statale 18 Tirrena Inferiore, 11 (Acquappesa) -&gt; Strada Provinciale 34, 81 (Guardia Piemontese)</v>
          </cell>
          <cell r="G314" t="str">
            <v>Andata</v>
          </cell>
          <cell r="H314" t="str">
            <v>Contrada Testa, 1</v>
          </cell>
          <cell r="I314" t="str">
            <v>Cetraro</v>
          </cell>
          <cell r="J314" t="str">
            <v>CS</v>
          </cell>
          <cell r="K314" t="str">
            <v>Strada Provinciale 34, 81</v>
          </cell>
          <cell r="L314" t="str">
            <v>Guardia Piemontese</v>
          </cell>
          <cell r="M314" t="str">
            <v>CS</v>
          </cell>
          <cell r="N314">
            <v>1</v>
          </cell>
          <cell r="O314" t="str">
            <v>Z81</v>
          </cell>
          <cell r="P314" t="str">
            <v xml:space="preserve">Feriale Non Scolastico - Lunedì Martedì Mercoledì Giovedì Venerdì Sabato </v>
          </cell>
          <cell r="Q314">
            <v>103</v>
          </cell>
          <cell r="R314">
            <v>10.475</v>
          </cell>
        </row>
        <row r="315">
          <cell r="A315">
            <v>6957</v>
          </cell>
          <cell r="B315" t="str">
            <v>142</v>
          </cell>
          <cell r="C315" t="str">
            <v>C</v>
          </cell>
          <cell r="D315" t="str">
            <v>3</v>
          </cell>
          <cell r="E315" t="str">
            <v>1</v>
          </cell>
          <cell r="F315" t="str">
            <v>Strada Provinciale 34, 81 (Guardia Piemontese) -&gt; Strada Provinciale 34, 271 (Guardia Piemontese) -&gt; Strada Statale 18 Tirrena Inferiore (Fuscaldo) -&gt; Strada Statale 18 Tirrena Inferiore (Fuscaldo) -&gt; Via Fuscaldo (Fuscaldo) -&gt; Strada Statale 18 Tirrena Inferiore-Piazzale Rione Croce (Paola) -&gt; Via Nazionale, 176 (Paola) -&gt; Via Nazionale, 93-129 (Paola) -&gt; Via Nazionale, 14 (Paola)</v>
          </cell>
          <cell r="G315" t="str">
            <v>Andata</v>
          </cell>
          <cell r="H315" t="str">
            <v>Strada Provinciale 34, 81</v>
          </cell>
          <cell r="I315" t="str">
            <v>Guardia Piemontese</v>
          </cell>
          <cell r="J315" t="str">
            <v>CS</v>
          </cell>
          <cell r="K315" t="str">
            <v>Via Nazionale, 14</v>
          </cell>
          <cell r="L315" t="str">
            <v>Paola</v>
          </cell>
          <cell r="M315" t="str">
            <v>CS</v>
          </cell>
          <cell r="N315">
            <v>1</v>
          </cell>
          <cell r="O315" t="str">
            <v>Z81</v>
          </cell>
          <cell r="P315" t="str">
            <v xml:space="preserve">Feriale Non Scolastico - Lunedì Martedì Mercoledì Giovedì Venerdì Sabato </v>
          </cell>
          <cell r="Q315">
            <v>103</v>
          </cell>
          <cell r="R315">
            <v>14.007</v>
          </cell>
        </row>
        <row r="316">
          <cell r="A316">
            <v>6972</v>
          </cell>
          <cell r="B316" t="str">
            <v>142</v>
          </cell>
          <cell r="C316" t="str">
            <v>C</v>
          </cell>
          <cell r="D316" t="str">
            <v>4</v>
          </cell>
          <cell r="E316" t="str">
            <v>1</v>
          </cell>
          <cell r="F316" t="str">
            <v>Via Nazionale, 14 (Paola) -&gt; Via della Liberta, 25 (Paola) -&gt; Via San Agata Soprana, 2 (Paola) -&gt; Via San Agata Soprana, 70-72 (Paola) -&gt; Via Melissa, 6 (Paola) -&gt; Contrada Linze, 1 (Fuscaldo)</v>
          </cell>
          <cell r="G316" t="str">
            <v>Ritorno</v>
          </cell>
          <cell r="H316" t="str">
            <v>Via Nazionale, 14</v>
          </cell>
          <cell r="I316" t="str">
            <v>Paola</v>
          </cell>
          <cell r="J316" t="str">
            <v>CS</v>
          </cell>
          <cell r="K316" t="str">
            <v>Contrada Linze, 1</v>
          </cell>
          <cell r="L316" t="str">
            <v>Fuscaldo</v>
          </cell>
          <cell r="M316" t="str">
            <v>CS</v>
          </cell>
          <cell r="N316">
            <v>1</v>
          </cell>
          <cell r="O316" t="str">
            <v>Z81</v>
          </cell>
          <cell r="P316" t="str">
            <v xml:space="preserve">Feriale Non Scolastico - Lunedì Martedì Mercoledì Giovedì Venerdì Sabato </v>
          </cell>
          <cell r="Q316">
            <v>103</v>
          </cell>
          <cell r="R316">
            <v>4.2409999999999997</v>
          </cell>
        </row>
        <row r="317">
          <cell r="A317">
            <v>6977</v>
          </cell>
          <cell r="B317" t="str">
            <v>142</v>
          </cell>
          <cell r="C317" t="str">
            <v>D</v>
          </cell>
          <cell r="D317" t="str">
            <v>2</v>
          </cell>
          <cell r="E317" t="str">
            <v>1</v>
          </cell>
          <cell r="F317" t="str">
            <v>Strada Statale 18 Tirrena Inferiore-Piazzale Rione Croce (Paola) -&gt; Via Nazionale, 176 (Paola) -&gt; Via Nazionale, 93 (Paola) -&gt; Via Nazionale, 14 (Paola)</v>
          </cell>
          <cell r="G317" t="str">
            <v>Ritorno</v>
          </cell>
          <cell r="H317" t="str">
            <v>Strada Statale 18 Tirrena Inferiore-Piazzale Rione Croce</v>
          </cell>
          <cell r="I317" t="str">
            <v>Paola</v>
          </cell>
          <cell r="J317" t="str">
            <v>CS</v>
          </cell>
          <cell r="K317" t="str">
            <v>Via Nazionale, 14</v>
          </cell>
          <cell r="L317" t="str">
            <v>Paola</v>
          </cell>
          <cell r="M317" t="str">
            <v>CS</v>
          </cell>
          <cell r="N317">
            <v>1</v>
          </cell>
          <cell r="O317" t="str">
            <v>Z81</v>
          </cell>
          <cell r="P317" t="str">
            <v xml:space="preserve">Feriale Non Scolastico - Lunedì Martedì Mercoledì Giovedì Venerdì Sabato </v>
          </cell>
          <cell r="Q317">
            <v>103</v>
          </cell>
          <cell r="R317">
            <v>1.32</v>
          </cell>
        </row>
        <row r="318">
          <cell r="A318">
            <v>6978</v>
          </cell>
          <cell r="B318" t="str">
            <v>142</v>
          </cell>
          <cell r="C318" t="str">
            <v>C</v>
          </cell>
          <cell r="D318" t="str">
            <v>5</v>
          </cell>
          <cell r="E318" t="str">
            <v>1</v>
          </cell>
          <cell r="F318"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v>
          </cell>
          <cell r="G318" t="str">
            <v>Ritorno</v>
          </cell>
          <cell r="H318" t="str">
            <v>Via Nazionale, 14</v>
          </cell>
          <cell r="I318" t="str">
            <v>Paola</v>
          </cell>
          <cell r="J318" t="str">
            <v>CS</v>
          </cell>
          <cell r="K318" t="str">
            <v>Strada Provinciale 34, 81</v>
          </cell>
          <cell r="L318" t="str">
            <v>Guardia Piemontese</v>
          </cell>
          <cell r="M318" t="str">
            <v>CS</v>
          </cell>
          <cell r="N318">
            <v>3</v>
          </cell>
          <cell r="O318" t="str">
            <v>Z81</v>
          </cell>
          <cell r="P318" t="str">
            <v xml:space="preserve">Feriale Non Scolastico - Lunedì Martedì Mercoledì Giovedì Venerdì Sabato </v>
          </cell>
          <cell r="Q318">
            <v>103</v>
          </cell>
          <cell r="R318">
            <v>13.903</v>
          </cell>
        </row>
        <row r="319">
          <cell r="A319">
            <v>7303</v>
          </cell>
          <cell r="B319" t="str">
            <v>138</v>
          </cell>
          <cell r="C319" t="str">
            <v>I</v>
          </cell>
          <cell r="D319" t="str">
            <v>2</v>
          </cell>
          <cell r="E319" t="str">
            <v>1</v>
          </cell>
          <cell r="F319" t="str">
            <v>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 -&gt; Piazza Giacomo Mancini, 9C (Cosenza)</v>
          </cell>
          <cell r="G319" t="str">
            <v>Ritorno</v>
          </cell>
          <cell r="H319" t="str">
            <v>Via Leonardo Da Vinci, 69</v>
          </cell>
          <cell r="I319" t="str">
            <v>Rende</v>
          </cell>
          <cell r="J319" t="str">
            <v>CS</v>
          </cell>
          <cell r="K319" t="str">
            <v>Piazza Giacomo Mancini, 9C</v>
          </cell>
          <cell r="L319" t="str">
            <v>Cosenza</v>
          </cell>
          <cell r="M319" t="str">
            <v>CS</v>
          </cell>
          <cell r="N319">
            <v>1</v>
          </cell>
          <cell r="O319" t="str">
            <v>Z36</v>
          </cell>
          <cell r="P319" t="str">
            <v xml:space="preserve">Feriale nel periodo 1/01 - 31/07 e 10/09 - 31/12 - Lunedì Martedì Mercoledì Giovedì Venerdì Sabato </v>
          </cell>
          <cell r="Q319">
            <v>271</v>
          </cell>
          <cell r="R319">
            <v>8.1120000000000001</v>
          </cell>
        </row>
        <row r="320">
          <cell r="A320">
            <v>7323</v>
          </cell>
          <cell r="B320" t="str">
            <v>138</v>
          </cell>
          <cell r="C320" t="str">
            <v>A</v>
          </cell>
          <cell r="D320" t="str">
            <v>1</v>
          </cell>
          <cell r="E320" t="str">
            <v>1</v>
          </cell>
          <cell r="F320"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320" t="str">
            <v>Andata</v>
          </cell>
          <cell r="H320" t="str">
            <v>Autostazione Cosenza</v>
          </cell>
          <cell r="I320" t="str">
            <v>Cosenza</v>
          </cell>
          <cell r="J320" t="str">
            <v>CS</v>
          </cell>
          <cell r="K320" t="str">
            <v>Via Settimio Severo, 83</v>
          </cell>
          <cell r="L320" t="str">
            <v>Rende</v>
          </cell>
          <cell r="M320" t="str">
            <v>CS</v>
          </cell>
          <cell r="N320">
            <v>2</v>
          </cell>
          <cell r="O320" t="str">
            <v>Z80</v>
          </cell>
          <cell r="P320" t="str">
            <v xml:space="preserve">Feriale da Lunedì a Venerdi nei periodo 01/01 - 30/06 e 10/09 - 31/12 - Lunedì Martedì Mercoledì Giovedì Venerdì </v>
          </cell>
          <cell r="Q320">
            <v>204</v>
          </cell>
          <cell r="R320">
            <v>11.724</v>
          </cell>
        </row>
        <row r="321">
          <cell r="A321">
            <v>7327</v>
          </cell>
          <cell r="B321" t="str">
            <v>138</v>
          </cell>
          <cell r="C321" t="str">
            <v>C</v>
          </cell>
          <cell r="D321" t="str">
            <v>1</v>
          </cell>
          <cell r="E321" t="str">
            <v>1</v>
          </cell>
          <cell r="F321"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Università della Calabria - Arcavacata (Rende) -&gt; Via Alberto Savinio, 43 (Rende) -&gt; Via Alberto Savinio, 9 (Rende) -&gt; Via Tito Flavio, 70 (Rende) -&gt; Via Settimio Severo, 83 (Rende) -&gt; Via Settimio Severo, 83 (Rende)</v>
          </cell>
          <cell r="G321" t="str">
            <v>Andata</v>
          </cell>
          <cell r="H321" t="str">
            <v>Autostazione Cosenza</v>
          </cell>
          <cell r="I321" t="str">
            <v>Cosenza</v>
          </cell>
          <cell r="J321" t="str">
            <v>CS</v>
          </cell>
          <cell r="K321" t="str">
            <v>Via Settimio Severo, 83</v>
          </cell>
          <cell r="L321" t="str">
            <v>Rende</v>
          </cell>
          <cell r="M321" t="str">
            <v>CS</v>
          </cell>
          <cell r="N321">
            <v>4</v>
          </cell>
          <cell r="O321" t="str">
            <v>Z80</v>
          </cell>
          <cell r="P321" t="str">
            <v xml:space="preserve">Feriale da Lunedì a Venerdi nei periodo 01/01 - 30/06 e 10/09 - 31/12 - Lunedì Martedì Mercoledì Giovedì Venerdì </v>
          </cell>
          <cell r="Q321">
            <v>204</v>
          </cell>
          <cell r="R321">
            <v>11.077999999999999</v>
          </cell>
        </row>
        <row r="322">
          <cell r="A322">
            <v>7330</v>
          </cell>
          <cell r="B322" t="str">
            <v>138</v>
          </cell>
          <cell r="C322" t="str">
            <v>E</v>
          </cell>
          <cell r="D322" t="str">
            <v>1</v>
          </cell>
          <cell r="E322" t="str">
            <v>1</v>
          </cell>
          <cell r="F322" t="str">
            <v>Piazza Giacomo Mancini, 9C (Cosenza) -&gt; Autostazione Cosenza (Cosenza) -&gt; Corso Luigi Fera, 50 (Cosenza) -&gt; Via Gregorio Caloprese, 78 (Cosenza) -&gt; Via Panebianco, 36 (Cosenza) -&gt; Via Panebianco, 182 (Cosenza) -&gt; Via Panebianco, 498 (Cosenza) -&gt; Via Panebianco, 610 (Cosenza) -&gt; Via Kennedy, 104-116 (Rende) -&gt; Università della Calabria - Arcavacata (Rende)</v>
          </cell>
          <cell r="G322" t="str">
            <v>Andata</v>
          </cell>
          <cell r="H322" t="str">
            <v>Piazza Giacomo Mancini, 9C</v>
          </cell>
          <cell r="I322" t="str">
            <v>Cosenza</v>
          </cell>
          <cell r="J322" t="str">
            <v>CS</v>
          </cell>
          <cell r="K322" t="str">
            <v>Università della Calabria - Arcavacata</v>
          </cell>
          <cell r="L322" t="str">
            <v>Rende</v>
          </cell>
          <cell r="M322" t="str">
            <v>CS</v>
          </cell>
          <cell r="N322">
            <v>6</v>
          </cell>
          <cell r="O322" t="str">
            <v>Z79</v>
          </cell>
          <cell r="P322" t="str">
            <v xml:space="preserve">Feriale da Lunedì a Sabato dei periodi 01/01-31/07 e 01/09-31/12 - Lunedì Martedì Mercoledì Giovedì Venerdì Sabato </v>
          </cell>
          <cell r="Q322">
            <v>279</v>
          </cell>
          <cell r="R322">
            <v>11.371</v>
          </cell>
        </row>
        <row r="323">
          <cell r="A323">
            <v>7434</v>
          </cell>
          <cell r="B323" t="str">
            <v>138</v>
          </cell>
          <cell r="C323" t="str">
            <v>A</v>
          </cell>
          <cell r="D323" t="str">
            <v>2</v>
          </cell>
          <cell r="E323" t="str">
            <v>1</v>
          </cell>
          <cell r="F323"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Resistenza, 176 (Rende) -&gt; Via Giuseppe Verdi, 19 (Rende) -&gt; Via Giuseppe Verdi, 106A (Rende) -&gt; Via Giuseppe Verdi, 166-180 (Rende) -&gt; Via Giuseppe Verdi, 226 (Rende) -&gt; Via Giuseppe Verdi, 250 (Rende) -&gt; Via Alessandro Volta, 62A (Rende) -&gt; Via Alessandro Volta, 114 (Rende)</v>
          </cell>
          <cell r="G323" t="str">
            <v>Andata</v>
          </cell>
          <cell r="H323" t="str">
            <v>Autostazione Cosenza</v>
          </cell>
          <cell r="I323" t="str">
            <v>Cosenza</v>
          </cell>
          <cell r="J323" t="str">
            <v>CS</v>
          </cell>
          <cell r="K323" t="str">
            <v>Via Alessandro Volta, 114</v>
          </cell>
          <cell r="L323" t="str">
            <v>Rende</v>
          </cell>
          <cell r="M323" t="str">
            <v>CS</v>
          </cell>
          <cell r="N323">
            <v>2</v>
          </cell>
          <cell r="O323" t="str">
            <v>Z36</v>
          </cell>
          <cell r="P323" t="str">
            <v xml:space="preserve">Feriale nel periodo 1/01 - 31/07 e 10/09 - 31/12 - Lunedì Martedì Mercoledì Giovedì Venerdì Sabato </v>
          </cell>
          <cell r="Q323">
            <v>271</v>
          </cell>
          <cell r="R323">
            <v>6.7329999999999997</v>
          </cell>
        </row>
        <row r="324">
          <cell r="A324">
            <v>7445</v>
          </cell>
          <cell r="B324" t="str">
            <v>138</v>
          </cell>
          <cell r="C324" t="str">
            <v>I</v>
          </cell>
          <cell r="D324" t="str">
            <v>1</v>
          </cell>
          <cell r="E324" t="str">
            <v>1</v>
          </cell>
          <cell r="F324"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 Carlo Bilotti, 16 (Rende) -&gt; Corso Antonio Gramsci, 13 (Rende) -&gt; Via Resistenza, 176 (Rende)</v>
          </cell>
          <cell r="G324" t="str">
            <v>Andata</v>
          </cell>
          <cell r="H324" t="str">
            <v>Via Alessandro Manzoni, 179</v>
          </cell>
          <cell r="I324" t="str">
            <v>Rende</v>
          </cell>
          <cell r="J324" t="str">
            <v>CS</v>
          </cell>
          <cell r="K324" t="str">
            <v>Via Resistenza, 176</v>
          </cell>
          <cell r="L324" t="str">
            <v>Rende</v>
          </cell>
          <cell r="M324" t="str">
            <v>CS</v>
          </cell>
          <cell r="N324">
            <v>1</v>
          </cell>
          <cell r="O324" t="str">
            <v>Z77</v>
          </cell>
          <cell r="P324" t="str">
            <v xml:space="preserve">Scolastica nei giorni di Giovedì, Venerdì e Sabato - Giovedì Venerdì Sabato </v>
          </cell>
          <cell r="Q324">
            <v>102</v>
          </cell>
          <cell r="R324">
            <v>5.7590000000000003</v>
          </cell>
        </row>
        <row r="325">
          <cell r="A325">
            <v>7447</v>
          </cell>
          <cell r="B325" t="str">
            <v>138</v>
          </cell>
          <cell r="C325" t="str">
            <v>I</v>
          </cell>
          <cell r="D325" t="str">
            <v>1</v>
          </cell>
          <cell r="E325" t="str">
            <v>1</v>
          </cell>
          <cell r="F325"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 Carlo Bilotti, 16 (Rende) -&gt; Corso Antonio Gramsci, 13 (Rende) -&gt; Via Resistenza, 176 (Rende)</v>
          </cell>
          <cell r="G325" t="str">
            <v>Andata</v>
          </cell>
          <cell r="H325" t="str">
            <v>Via Alessandro Manzoni, 179</v>
          </cell>
          <cell r="I325" t="str">
            <v>Rende</v>
          </cell>
          <cell r="J325" t="str">
            <v>CS</v>
          </cell>
          <cell r="K325" t="str">
            <v>Via Resistenza, 176</v>
          </cell>
          <cell r="L325" t="str">
            <v>Rende</v>
          </cell>
          <cell r="M325" t="str">
            <v>CS</v>
          </cell>
          <cell r="N325">
            <v>1</v>
          </cell>
          <cell r="O325" t="str">
            <v>Z78</v>
          </cell>
          <cell r="P325" t="str">
            <v xml:space="preserve">Scolastica nei giorni di Lunedì, Martedì e  Mercoledì - Lunedì Martedì Mercoledì </v>
          </cell>
          <cell r="Q325">
            <v>106</v>
          </cell>
          <cell r="R325">
            <v>5.7590000000000003</v>
          </cell>
        </row>
        <row r="326">
          <cell r="A326">
            <v>7457</v>
          </cell>
          <cell r="B326" t="str">
            <v>138</v>
          </cell>
          <cell r="C326" t="str">
            <v>a</v>
          </cell>
          <cell r="D326" t="str">
            <v>1</v>
          </cell>
          <cell r="E326" t="str">
            <v>1</v>
          </cell>
          <cell r="F326"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326" t="str">
            <v>Ritorno</v>
          </cell>
          <cell r="H326" t="str">
            <v>Via Settimio Severo, 83</v>
          </cell>
          <cell r="I326" t="str">
            <v>Rende</v>
          </cell>
          <cell r="J326" t="str">
            <v>CS</v>
          </cell>
          <cell r="K326" t="str">
            <v>Autostazione Cosenza</v>
          </cell>
          <cell r="L326" t="str">
            <v>Cosenza</v>
          </cell>
          <cell r="M326" t="str">
            <v>CS</v>
          </cell>
          <cell r="N326">
            <v>3</v>
          </cell>
          <cell r="O326" t="str">
            <v>Z36</v>
          </cell>
          <cell r="P326" t="str">
            <v xml:space="preserve">Feriale nel periodo 1/01 - 31/07 e 10/09 - 31/12 - Lunedì Martedì Mercoledì Giovedì Venerdì Sabato </v>
          </cell>
          <cell r="Q326">
            <v>271</v>
          </cell>
          <cell r="R326">
            <v>11.436999999999999</v>
          </cell>
        </row>
        <row r="327">
          <cell r="A327">
            <v>7463</v>
          </cell>
          <cell r="B327" t="str">
            <v>138</v>
          </cell>
          <cell r="C327" t="str">
            <v>A</v>
          </cell>
          <cell r="D327" t="str">
            <v>1</v>
          </cell>
          <cell r="E327" t="str">
            <v>1</v>
          </cell>
          <cell r="F327"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327" t="str">
            <v>Ritorno</v>
          </cell>
          <cell r="H327" t="str">
            <v>Via Settimio Severo, 83</v>
          </cell>
          <cell r="I327" t="str">
            <v>Rende</v>
          </cell>
          <cell r="J327" t="str">
            <v>CS</v>
          </cell>
          <cell r="K327" t="str">
            <v>Autostazione Cosenza</v>
          </cell>
          <cell r="L327" t="str">
            <v>Cosenza</v>
          </cell>
          <cell r="M327" t="str">
            <v>CS</v>
          </cell>
          <cell r="N327">
            <v>1</v>
          </cell>
          <cell r="O327" t="str">
            <v>Z80</v>
          </cell>
          <cell r="P327" t="str">
            <v xml:space="preserve">Feriale da Lunedì a Venerdi nei periodo 01/01 - 30/06 e 10/09 - 31/12 - Lunedì Martedì Mercoledì Giovedì Venerdì </v>
          </cell>
          <cell r="Q327">
            <v>204</v>
          </cell>
          <cell r="R327">
            <v>10.99</v>
          </cell>
        </row>
        <row r="328">
          <cell r="A328">
            <v>7464</v>
          </cell>
          <cell r="B328" t="str">
            <v>138</v>
          </cell>
          <cell r="C328" t="str">
            <v>C</v>
          </cell>
          <cell r="D328" t="str">
            <v>1</v>
          </cell>
          <cell r="E328" t="str">
            <v>1</v>
          </cell>
          <cell r="F328" t="str">
            <v>Via Settimio Severo, 83 (Rende) -&gt; Via Tito Flavio, 70 (Rende) -&gt; Via Alberto Savinio, 9 (Rende) -&gt; Università della Calabria - Arcavacata (Rende) -&gt; Via Pietro Bucci (Rende) -&gt; Via Pietro De Crescenzi,2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328" t="str">
            <v>Ritorno</v>
          </cell>
          <cell r="H328" t="str">
            <v>Via Settimio Severo, 83</v>
          </cell>
          <cell r="I328" t="str">
            <v>Rende</v>
          </cell>
          <cell r="J328" t="str">
            <v>CS</v>
          </cell>
          <cell r="K328" t="str">
            <v>Autostazione Cosenza</v>
          </cell>
          <cell r="L328" t="str">
            <v>Cosenza</v>
          </cell>
          <cell r="M328" t="str">
            <v>CS</v>
          </cell>
          <cell r="N328">
            <v>4</v>
          </cell>
          <cell r="O328" t="str">
            <v>Z80</v>
          </cell>
          <cell r="P328" t="str">
            <v xml:space="preserve">Feriale da Lunedì a Venerdi nei periodo 01/01 - 30/06 e 10/09 - 31/12 - Lunedì Martedì Mercoledì Giovedì Venerdì </v>
          </cell>
          <cell r="Q328">
            <v>204</v>
          </cell>
          <cell r="R328">
            <v>10.435</v>
          </cell>
        </row>
        <row r="329">
          <cell r="A329">
            <v>7465</v>
          </cell>
          <cell r="B329" t="str">
            <v>138</v>
          </cell>
          <cell r="C329" t="str">
            <v>E</v>
          </cell>
          <cell r="D329" t="str">
            <v>1</v>
          </cell>
          <cell r="E329" t="str">
            <v>1</v>
          </cell>
          <cell r="F329" t="str">
            <v>Università della Calabria - Arcavacata (Rende) -&gt; Via Pietro Bucci (Rende) -&gt; Via Pietro De Crescenzi,2 (Rende) -&gt; Via Modigliani, 85 (Rende) -&gt; Via Panebianco, 498 (Cosenza) -&gt; Via Panebianco, 161 (Cosenza) -&gt; Via Panebianco, 17 (Cosenza) -&gt; Via Filippo Greco (Cosenza) -&gt; Autostazione Cosenza (Cosenza) -&gt; Piazza Giacomo Mancini, 9C (Cosenza)</v>
          </cell>
          <cell r="G329" t="str">
            <v>Ritorno</v>
          </cell>
          <cell r="H329" t="str">
            <v>Università della Calabria - Arcavacata</v>
          </cell>
          <cell r="I329" t="str">
            <v>Rende</v>
          </cell>
          <cell r="J329" t="str">
            <v>CS</v>
          </cell>
          <cell r="K329" t="str">
            <v>Piazza Giacomo Mancini, 9C</v>
          </cell>
          <cell r="L329" t="str">
            <v>Cosenza</v>
          </cell>
          <cell r="M329" t="str">
            <v>CS</v>
          </cell>
          <cell r="N329">
            <v>6</v>
          </cell>
          <cell r="O329" t="str">
            <v>Z79</v>
          </cell>
          <cell r="P329" t="str">
            <v xml:space="preserve">Feriale da Lunedì a Sabato dei periodi 01/01-31/07 e 01/09-31/12 - Lunedì Martedì Mercoledì Giovedì Venerdì Sabato </v>
          </cell>
          <cell r="Q329">
            <v>279</v>
          </cell>
          <cell r="R329">
            <v>10.225</v>
          </cell>
        </row>
        <row r="330">
          <cell r="A330">
            <v>7509</v>
          </cell>
          <cell r="B330" t="str">
            <v>144</v>
          </cell>
          <cell r="C330" t="str">
            <v>A</v>
          </cell>
          <cell r="D330" t="str">
            <v>1</v>
          </cell>
          <cell r="E330" t="str">
            <v>1</v>
          </cell>
          <cell r="F330" t="str">
            <v>Strada Provinciale 34, 81 (Guardia Piemontese) -&gt; Strada Provinciale 34, 271 (Guardia Piemontese) -&gt; Strada Statale 18 Tirrena Inferiore (Fuscaldo) -&gt; Strada Statale 18 Tirrena Inferiore (Fuscaldo) -&gt; Strada Statale 18 Tirrena Inferiore-Piazzale Rione Croce (Paola) -&gt; Via Nazionale, 176 (Paola) -&gt; Via Nazionale, 93-129 (Paola) -&gt; Via Nazionale, 14 (Paola)</v>
          </cell>
          <cell r="G330" t="str">
            <v>Andata</v>
          </cell>
          <cell r="H330" t="str">
            <v>Strada Provinciale 34, 81</v>
          </cell>
          <cell r="I330" t="str">
            <v>Guardia Piemontese</v>
          </cell>
          <cell r="J330" t="str">
            <v>CS</v>
          </cell>
          <cell r="K330" t="str">
            <v>Via Nazionale, 14</v>
          </cell>
          <cell r="L330" t="str">
            <v>Paola</v>
          </cell>
          <cell r="M330" t="str">
            <v>CS</v>
          </cell>
          <cell r="N330">
            <v>1</v>
          </cell>
          <cell r="O330" t="str">
            <v>Z81</v>
          </cell>
          <cell r="P330" t="str">
            <v xml:space="preserve">Feriale Non Scolastico - Lunedì Martedì Mercoledì Giovedì Venerdì Sabato </v>
          </cell>
          <cell r="Q330">
            <v>103</v>
          </cell>
          <cell r="R330">
            <v>13.792999999999999</v>
          </cell>
        </row>
        <row r="331">
          <cell r="A331">
            <v>7515</v>
          </cell>
          <cell r="B331" t="str">
            <v>144</v>
          </cell>
          <cell r="C331" t="str">
            <v>D</v>
          </cell>
          <cell r="D331" t="str">
            <v>2</v>
          </cell>
          <cell r="E331" t="str">
            <v>1</v>
          </cell>
          <cell r="F331" t="str">
            <v>Via San Giuseppe, 3 (Cetraro) -&gt; Località Istrice (Cetraro) -&gt; Contrada San Pietro, 42 (Cetraro) -&gt; Contrada S. Pietro, 55 (Cetraro) -&gt; Contrada San Milanone, 15 (Cetraro) -&gt; Contrada San Milanone, 5 (Cetraro) -&gt; Contrada Vurghe, 39 (Cetraro) -&gt; Contrada Sinni, 46 (Cetraro) -&gt; Località  Sinni, 105 (Cetraro) -&gt; Contrada Manche (Cetraro) -&gt; Corso San Benedetto (Cetraro) -&gt; Località  Castelluzzo (Cetraro) -&gt; Strada Provinciale 270, 5 (Cetraro) -&gt; Via Donato Faini, 52 (Cetraro) -&gt; Strada Statale 18 Tirrena Inferiore (Acquappesa) -&gt; Strada Statale 18 Tirrena Inferiore, 11 (Acquappesa) -&gt; Strada Provinciale 34, 81 (Guardia Piemontese)</v>
          </cell>
          <cell r="G331" t="str">
            <v>Andata</v>
          </cell>
          <cell r="H331" t="str">
            <v>Corso San Benedetto</v>
          </cell>
          <cell r="I331" t="str">
            <v>Cetraro</v>
          </cell>
          <cell r="J331" t="str">
            <v>CS</v>
          </cell>
          <cell r="K331" t="str">
            <v>Strada Provinciale 34, 81</v>
          </cell>
          <cell r="L331" t="str">
            <v>Guardia Piemontese</v>
          </cell>
          <cell r="M331" t="str">
            <v>CS</v>
          </cell>
          <cell r="N331">
            <v>2</v>
          </cell>
          <cell r="O331" t="str">
            <v>Z81</v>
          </cell>
          <cell r="P331" t="str">
            <v xml:space="preserve">Feriale Non Scolastico - Lunedì Martedì Mercoledì Giovedì Venerdì Sabato </v>
          </cell>
          <cell r="Q331">
            <v>103</v>
          </cell>
          <cell r="R331">
            <v>10.186</v>
          </cell>
        </row>
        <row r="332">
          <cell r="A332">
            <v>7516</v>
          </cell>
          <cell r="B332" t="str">
            <v>144</v>
          </cell>
          <cell r="C332" t="str">
            <v>M</v>
          </cell>
          <cell r="D332" t="str">
            <v>2</v>
          </cell>
          <cell r="E332" t="str">
            <v>1</v>
          </cell>
          <cell r="F332" t="str">
            <v>Contrada Pantana, 10 (Acquappesa) -&gt; Strada Statale  283 (Acquappesa) -&gt; Strada Provinciale 34, 81 (Guardia Piemontese)</v>
          </cell>
          <cell r="G332" t="str">
            <v>Andata</v>
          </cell>
          <cell r="H332" t="str">
            <v>Contrada Pantana, 10</v>
          </cell>
          <cell r="I332" t="str">
            <v>Acquappesa</v>
          </cell>
          <cell r="J332" t="str">
            <v>CS</v>
          </cell>
          <cell r="K332" t="str">
            <v>Strada Provinciale 34, 81</v>
          </cell>
          <cell r="L332" t="str">
            <v>Guardia Piemontese</v>
          </cell>
          <cell r="M332" t="str">
            <v>CS</v>
          </cell>
          <cell r="N332">
            <v>7</v>
          </cell>
          <cell r="O332" t="str">
            <v>Z81</v>
          </cell>
          <cell r="P332" t="str">
            <v xml:space="preserve">Feriale Non Scolastico - Lunedì Martedì Mercoledì Giovedì Venerdì Sabato </v>
          </cell>
          <cell r="Q332">
            <v>103</v>
          </cell>
          <cell r="R332">
            <v>2.9689999999999999</v>
          </cell>
        </row>
        <row r="333">
          <cell r="A333">
            <v>7520</v>
          </cell>
          <cell r="B333" t="str">
            <v>144</v>
          </cell>
          <cell r="C333" t="str">
            <v>C</v>
          </cell>
          <cell r="D333" t="str">
            <v>2</v>
          </cell>
          <cell r="E333" t="str">
            <v>1</v>
          </cell>
          <cell r="F333" t="str">
            <v>Strada Provinciale 34, 81 (Guardia Piemontese) -&gt; Strada Statale  283 (Acquappesa) -&gt; Contrada Pantana, 10 (Acquappesa)</v>
          </cell>
          <cell r="G333" t="str">
            <v>Ritorno</v>
          </cell>
          <cell r="H333" t="str">
            <v>Strada Provinciale 34, 81</v>
          </cell>
          <cell r="I333" t="str">
            <v>Guardia Piemontese</v>
          </cell>
          <cell r="J333" t="str">
            <v>CS</v>
          </cell>
          <cell r="K333" t="str">
            <v>Contrada Pantana, 10</v>
          </cell>
          <cell r="L333" t="str">
            <v>Acquappesa</v>
          </cell>
          <cell r="M333" t="str">
            <v>CS</v>
          </cell>
          <cell r="N333">
            <v>7</v>
          </cell>
          <cell r="O333" t="str">
            <v>Z81</v>
          </cell>
          <cell r="P333" t="str">
            <v xml:space="preserve">Feriale Non Scolastico - Lunedì Martedì Mercoledì Giovedì Venerdì Sabato </v>
          </cell>
          <cell r="Q333">
            <v>103</v>
          </cell>
          <cell r="R333">
            <v>2.9729999999999999</v>
          </cell>
        </row>
        <row r="334">
          <cell r="A334">
            <v>7522</v>
          </cell>
          <cell r="B334" t="str">
            <v>144</v>
          </cell>
          <cell r="C334" t="str">
            <v>D</v>
          </cell>
          <cell r="D334" t="str">
            <v>1</v>
          </cell>
          <cell r="E334" t="str">
            <v>1</v>
          </cell>
          <cell r="F334" t="str">
            <v>Strada Provinciale 34, 81 (Guardia Piemontese) -&gt; Strada Statale 18 Tirrena Inferiore, 11 (Acquappesa) -&gt; Strada Statale 18 Tirrena Inferiore (Acquappesa) -&gt; Strada Statale 18 Tirrena Inferiore, 190 (Cetraro) -&gt; Strada Statale 18 Tirrena Inferiore, 25 (Cetraro)</v>
          </cell>
          <cell r="G334" t="str">
            <v>Ritorno</v>
          </cell>
          <cell r="H334" t="str">
            <v>Strada Provinciale 34, 81</v>
          </cell>
          <cell r="I334" t="str">
            <v>Guardia Piemontese</v>
          </cell>
          <cell r="J334" t="str">
            <v>CS</v>
          </cell>
          <cell r="K334" t="str">
            <v>Strada Statale 18 Tirrena Inferiore, 25</v>
          </cell>
          <cell r="L334" t="str">
            <v>Cetraro</v>
          </cell>
          <cell r="M334" t="str">
            <v>CS</v>
          </cell>
          <cell r="N334">
            <v>1</v>
          </cell>
          <cell r="O334" t="str">
            <v>Z81</v>
          </cell>
          <cell r="P334" t="str">
            <v xml:space="preserve">Feriale Non Scolastico - Lunedì Martedì Mercoledì Giovedì Venerdì Sabato </v>
          </cell>
          <cell r="Q334">
            <v>103</v>
          </cell>
          <cell r="R334">
            <v>6.7389999999999999</v>
          </cell>
        </row>
        <row r="335">
          <cell r="A335">
            <v>7588</v>
          </cell>
          <cell r="B335" t="str">
            <v>139</v>
          </cell>
          <cell r="C335" t="str">
            <v>G</v>
          </cell>
          <cell r="D335" t="str">
            <v>2</v>
          </cell>
          <cell r="E335" t="str">
            <v>1</v>
          </cell>
          <cell r="F335" t="str">
            <v>Via Repaci, 43 (Rende) -&gt; Via Don Giovanni Minzoni, 90 (Rende) -&gt; Via Don Giovanni Minzoni, 147B (Rende) -&gt; Via Caduti di Nassirya, 252-298 (Rende) -&gt; Via Sandro Botticelli, 1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Felpiano, 2A (Rende) -&gt; Strada Provinciale 90, 47 (Rende) -&gt; Strada Provinciale 90, 47 (Rende) -&gt; Strada Provinciale 92, 42 (Rende) -&gt; Via Alberto della Piagentina (Rende) -&gt; Via Alberto della (Rende) -&gt; Strada Provinciale 86 (Rende) -&gt; Via Alessandro Manzoni, 179 (Rende) -&gt; Via Alessandro Manzoni, 173 (Rende) -&gt; Via Alessandro Manzoni, 113-121 (Rende) -&gt; Via Tommaso Campanella (Rende)</v>
          </cell>
          <cell r="G335" t="str">
            <v>Ritorno</v>
          </cell>
          <cell r="H335" t="str">
            <v>Via Repaci, 43</v>
          </cell>
          <cell r="I335" t="str">
            <v>Rende</v>
          </cell>
          <cell r="J335" t="str">
            <v>CS</v>
          </cell>
          <cell r="K335" t="str">
            <v>Via Tommaso Campanella</v>
          </cell>
          <cell r="L335" t="str">
            <v>Rende</v>
          </cell>
          <cell r="M335" t="str">
            <v>CS</v>
          </cell>
          <cell r="N335">
            <v>1</v>
          </cell>
          <cell r="O335" t="str">
            <v>Z93</v>
          </cell>
          <cell r="P335" t="str">
            <v xml:space="preserve">Scolastica nei giorni lunedì, martedì, giovedì,sabato - Lunedì Martedì Giovedì Sabato </v>
          </cell>
          <cell r="Q335">
            <v>138</v>
          </cell>
          <cell r="R335">
            <v>16.562999999999999</v>
          </cell>
        </row>
        <row r="336">
          <cell r="A336">
            <v>7590</v>
          </cell>
          <cell r="B336" t="str">
            <v>141</v>
          </cell>
          <cell r="C336" t="str">
            <v>A</v>
          </cell>
          <cell r="D336" t="str">
            <v>1</v>
          </cell>
          <cell r="E336" t="str">
            <v>1</v>
          </cell>
          <cell r="F336" t="str">
            <v>Località  Angilla, 33 (Cetraro) -&gt; Contrada Lecara, 30 (Cetraro) -&gt; Contrada San Ianni, 16 (Cetraro) -&gt; Località  Sinni, 105 (Cetraro) -&gt; Contrada Manche (Cetraro) -&gt; Piazza del Popolo, 15 (Cetraro) -&gt; Corso San Benedetto (Cetraro)</v>
          </cell>
          <cell r="G336" t="str">
            <v>Andata</v>
          </cell>
          <cell r="H336" t="str">
            <v>Località  Angilla, 33</v>
          </cell>
          <cell r="I336" t="str">
            <v>Cetraro</v>
          </cell>
          <cell r="J336" t="str">
            <v>CS</v>
          </cell>
          <cell r="K336" t="str">
            <v>Corso San Benedetto</v>
          </cell>
          <cell r="L336" t="str">
            <v>Cetraro</v>
          </cell>
          <cell r="M336" t="str">
            <v>CS</v>
          </cell>
          <cell r="N336">
            <v>1</v>
          </cell>
          <cell r="O336" t="str">
            <v>S</v>
          </cell>
          <cell r="P336" t="str">
            <v xml:space="preserve">Scolastica - Lunedì Martedì Mercoledì Giovedì Venerdì Sabato </v>
          </cell>
          <cell r="Q336">
            <v>200</v>
          </cell>
          <cell r="R336">
            <v>11.417999999999999</v>
          </cell>
        </row>
        <row r="337">
          <cell r="A337">
            <v>7625</v>
          </cell>
          <cell r="B337" t="str">
            <v>144</v>
          </cell>
          <cell r="C337" t="str">
            <v>N</v>
          </cell>
          <cell r="D337" t="str">
            <v>1</v>
          </cell>
          <cell r="E337" t="str">
            <v>1</v>
          </cell>
          <cell r="F337" t="str">
            <v>Corso San Benedetto (Cetraro) -&gt; Località  Castelluzzo (Cetraro) -&gt; Strada Provinciale 270, 5 (Cetraro) -&gt; Via Vittorio Emanuele, 129B (Acquappesa)</v>
          </cell>
          <cell r="G337" t="str">
            <v>Andata</v>
          </cell>
          <cell r="H337" t="str">
            <v>Corso San Benedetto</v>
          </cell>
          <cell r="I337" t="str">
            <v>Cetraro</v>
          </cell>
          <cell r="J337" t="str">
            <v>CS</v>
          </cell>
          <cell r="K337" t="str">
            <v>Via Vittorio Emanuele, 129B</v>
          </cell>
          <cell r="L337" t="str">
            <v>Acquappesa</v>
          </cell>
          <cell r="M337" t="str">
            <v>CS</v>
          </cell>
          <cell r="N337">
            <v>1</v>
          </cell>
          <cell r="O337" t="str">
            <v>Z81</v>
          </cell>
          <cell r="P337" t="str">
            <v xml:space="preserve">Feriale Non Scolastico - Lunedì Martedì Mercoledì Giovedì Venerdì Sabato </v>
          </cell>
          <cell r="Q337">
            <v>103</v>
          </cell>
          <cell r="R337">
            <v>5.54</v>
          </cell>
        </row>
        <row r="338">
          <cell r="A338">
            <v>7664</v>
          </cell>
          <cell r="B338" t="str">
            <v>144</v>
          </cell>
          <cell r="C338" t="str">
            <v>P</v>
          </cell>
          <cell r="D338" t="str">
            <v>1</v>
          </cell>
          <cell r="E338" t="str">
            <v>1</v>
          </cell>
          <cell r="F338" t="str">
            <v>Corso San Benedetto (Cetraro) -&gt; Piazza del Popolo, 15 (Cetraro) -&gt; Località  Castelluzzo (Cetraro) -&gt; Strada Provinciale 270, 5 (Cetraro) -&gt; Strada Statale 18 Tirrena Inferiore, 190 (Cetraro) -&gt; Strada Statale 18 Tirrena Inferiore, 25 (Cetraro) -&gt; Via Lungo Aron, 1 (Cetraro) -&gt; Strada Statale 18 Tirrena Inferiore (Acquappesa) -&gt; Strada Statale 18 Tirrena Inferiore, 11 (Acquappesa) -&gt; Strada Provinciale 34, 81 (Guardia Piemontese) -&gt; Contrada Pantana, 10 (Acquappesa) -&gt; Strada Provinciale 34, 271 (Guardia Piemontese) -&gt; Strada Statale 18 Tirrena Inferiore (Fuscaldo) -&gt; Strada Statale 18 Tirrena Inferiore (Fuscaldo) -&gt; Strada Statale 18 Tirrena Inferiore-Piazzale Rione Croce (Paola) -&gt; Via Nazionale, 176 (Paola) -&gt; Via Nazionale, 93-129 (Paola) -&gt; Via Nazionale, 14 (Paola)</v>
          </cell>
          <cell r="G338" t="str">
            <v>Andata</v>
          </cell>
          <cell r="H338" t="str">
            <v>Corso San Benedetto</v>
          </cell>
          <cell r="I338" t="str">
            <v>Cetraro</v>
          </cell>
          <cell r="J338" t="str">
            <v>CS</v>
          </cell>
          <cell r="K338" t="str">
            <v>Via Nazionale, 14</v>
          </cell>
          <cell r="L338" t="str">
            <v>Paola</v>
          </cell>
          <cell r="M338" t="str">
            <v>CS</v>
          </cell>
          <cell r="N338">
            <v>1</v>
          </cell>
          <cell r="O338" t="str">
            <v>Z81</v>
          </cell>
          <cell r="P338" t="str">
            <v xml:space="preserve">Feriale Non Scolastico - Lunedì Martedì Mercoledì Giovedì Venerdì Sabato </v>
          </cell>
          <cell r="Q338">
            <v>103</v>
          </cell>
          <cell r="R338">
            <v>34.356999999999999</v>
          </cell>
        </row>
        <row r="339">
          <cell r="A339">
            <v>7692</v>
          </cell>
          <cell r="B339" t="str">
            <v>142</v>
          </cell>
          <cell r="C339" t="str">
            <v>F</v>
          </cell>
          <cell r="D339" t="str">
            <v>3</v>
          </cell>
          <cell r="E339" t="str">
            <v>1</v>
          </cell>
          <cell r="F339" t="str">
            <v>Strada Provinciale 34, 81 (Guardia Piemontese) -&gt; Via Vittorio Emanuele, 129B (Acquappesa)</v>
          </cell>
          <cell r="G339" t="str">
            <v>Ritorno</v>
          </cell>
          <cell r="H339" t="str">
            <v>Strada Provinciale 34, 81</v>
          </cell>
          <cell r="I339" t="str">
            <v>Guardia Piemontese</v>
          </cell>
          <cell r="J339" t="str">
            <v>CS</v>
          </cell>
          <cell r="K339" t="str">
            <v>Via Vittorio Emanuele, 129B</v>
          </cell>
          <cell r="L339" t="str">
            <v>Acquappesa</v>
          </cell>
          <cell r="M339" t="str">
            <v>CS</v>
          </cell>
          <cell r="N339">
            <v>1</v>
          </cell>
          <cell r="O339" t="str">
            <v>S</v>
          </cell>
          <cell r="P339" t="str">
            <v xml:space="preserve">Scolastica - Lunedì Martedì Mercoledì Giovedì Venerdì Sabato </v>
          </cell>
          <cell r="Q339">
            <v>200</v>
          </cell>
          <cell r="R339">
            <v>4.6820000000000004</v>
          </cell>
        </row>
        <row r="340">
          <cell r="A340">
            <v>7693</v>
          </cell>
          <cell r="B340" t="str">
            <v>142</v>
          </cell>
          <cell r="C340" t="str">
            <v>L</v>
          </cell>
          <cell r="D340" t="str">
            <v>1</v>
          </cell>
          <cell r="E340" t="str">
            <v>1</v>
          </cell>
          <cell r="F340" t="str">
            <v>Strada Provinciale 34, 81 (Guardia Piemontese) -&gt; Strada Statale 18 Tirrena Inferiore, 11 (Acquappesa) -&gt; Strada Statale 18 Tirrena Inferiore (Acquappesa) -&gt; Strada Statale 18 Tirrena Inferiore, 190 (Cetraro) -&gt; Strada Statale 18 Tirrena Inferiore (Cetraro) -&gt; Contrada Testa, 1 (Cetraro) -&gt; Strada Statale 18 Tirrena Inferiore, 25 (Cetraro)</v>
          </cell>
          <cell r="G340" t="str">
            <v>Ritorno</v>
          </cell>
          <cell r="H340" t="str">
            <v>Strada Provinciale 34, 81</v>
          </cell>
          <cell r="I340" t="str">
            <v>Guardia Piemontese</v>
          </cell>
          <cell r="J340" t="str">
            <v>CS</v>
          </cell>
          <cell r="K340" t="str">
            <v>Strada Statale 18 Tirrena Inferiore, 25</v>
          </cell>
          <cell r="L340" t="str">
            <v>Cetraro</v>
          </cell>
          <cell r="M340" t="str">
            <v>CS</v>
          </cell>
          <cell r="N340">
            <v>1</v>
          </cell>
          <cell r="O340" t="str">
            <v>Z81</v>
          </cell>
          <cell r="P340" t="str">
            <v xml:space="preserve">Feriale Non Scolastico - Lunedì Martedì Mercoledì Giovedì Venerdì Sabato </v>
          </cell>
          <cell r="Q340">
            <v>103</v>
          </cell>
          <cell r="R340">
            <v>13.738</v>
          </cell>
        </row>
        <row r="341">
          <cell r="A341">
            <v>7694</v>
          </cell>
          <cell r="B341" t="str">
            <v>142</v>
          </cell>
          <cell r="C341" t="str">
            <v>E</v>
          </cell>
          <cell r="D341" t="str">
            <v>2</v>
          </cell>
          <cell r="E341" t="str">
            <v>1</v>
          </cell>
          <cell r="F341" t="str">
            <v>Corso San Benedetto (Cetraro) -&gt; Località  Castelluzzo (Cetraro) -&gt; Strada Provinciale 270, 38 (Cetraro) -&gt; Strada Provinciale 270, 39-40 (Cetraro) -&gt; Strada Provinciale 270, 26 (Cetraro)</v>
          </cell>
          <cell r="G341" t="str">
            <v>Ritorno</v>
          </cell>
          <cell r="H341" t="str">
            <v>Corso San Benedetto</v>
          </cell>
          <cell r="I341" t="str">
            <v>Cetraro</v>
          </cell>
          <cell r="J341" t="str">
            <v>CS</v>
          </cell>
          <cell r="K341" t="str">
            <v>Strada Provinciale 270, 26</v>
          </cell>
          <cell r="L341" t="str">
            <v>Cetraro</v>
          </cell>
          <cell r="M341" t="str">
            <v>CS</v>
          </cell>
          <cell r="N341">
            <v>1</v>
          </cell>
          <cell r="O341" t="str">
            <v>S</v>
          </cell>
          <cell r="P341" t="str">
            <v xml:space="preserve">Scolastica - Lunedì Martedì Mercoledì Giovedì Venerdì Sabato </v>
          </cell>
          <cell r="Q341">
            <v>200</v>
          </cell>
          <cell r="R341">
            <v>3.9630000000000001</v>
          </cell>
        </row>
        <row r="342">
          <cell r="A342">
            <v>7711</v>
          </cell>
          <cell r="B342" t="str">
            <v>142</v>
          </cell>
          <cell r="C342" t="str">
            <v>M</v>
          </cell>
          <cell r="D342" t="str">
            <v>1</v>
          </cell>
          <cell r="E342" t="str">
            <v>1</v>
          </cell>
          <cell r="F342" t="str">
            <v>Strada Provinciale 34, 81 (Guardia Piemontese) -&gt; Strada Statale 18 Tirrena Inferiore, 11 (Acquappesa) -&gt; Strada Statale 18 Tirrena Inferiore (Acquappesa) -&gt; Strada Statale 18 Tirrena Inferiore, 190 (Cetraro) -&gt; Strada Statale 18 Tirrena Inferiore, 25 (Cetraro) -&gt; Via Lungo Aron, 1 (Cetraro) -&gt; Piazza del Popolo, 15 (Cetraro) -&gt; Corso San Benedetto (Cetraro)</v>
          </cell>
          <cell r="G342" t="str">
            <v>Ritorno</v>
          </cell>
          <cell r="H342" t="str">
            <v>Strada Provinciale 34, 81</v>
          </cell>
          <cell r="I342" t="str">
            <v>Guardia Piemontese</v>
          </cell>
          <cell r="J342" t="str">
            <v>CS</v>
          </cell>
          <cell r="K342" t="str">
            <v>Corso San Benedetto</v>
          </cell>
          <cell r="L342" t="str">
            <v>Cetraro</v>
          </cell>
          <cell r="M342" t="str">
            <v>CS</v>
          </cell>
          <cell r="N342">
            <v>1</v>
          </cell>
          <cell r="O342" t="str">
            <v>Z81</v>
          </cell>
          <cell r="P342" t="str">
            <v xml:space="preserve">Feriale Non Scolastico - Lunedì Martedì Mercoledì Giovedì Venerdì Sabato </v>
          </cell>
          <cell r="Q342">
            <v>103</v>
          </cell>
          <cell r="R342">
            <v>11.304</v>
          </cell>
        </row>
        <row r="343">
          <cell r="A343">
            <v>7713</v>
          </cell>
          <cell r="B343" t="str">
            <v>142</v>
          </cell>
          <cell r="C343" t="str">
            <v>I</v>
          </cell>
          <cell r="D343" t="str">
            <v>1</v>
          </cell>
          <cell r="E343" t="str">
            <v>1</v>
          </cell>
          <cell r="F343" t="str">
            <v>Via Vittorio Emanuele, 129B (Acquappesa) -&gt; Strada Provinciale 34, 81 (Guardia Piemontese)</v>
          </cell>
          <cell r="G343" t="str">
            <v>Andata</v>
          </cell>
          <cell r="H343" t="str">
            <v>Via Vittorio Emanuele, 129B</v>
          </cell>
          <cell r="I343" t="str">
            <v>Acquappesa</v>
          </cell>
          <cell r="J343" t="str">
            <v>CS</v>
          </cell>
          <cell r="K343" t="str">
            <v>Strada Provinciale 34, 81</v>
          </cell>
          <cell r="L343" t="str">
            <v>Guardia Piemontese</v>
          </cell>
          <cell r="M343" t="str">
            <v>CS</v>
          </cell>
          <cell r="N343">
            <v>2</v>
          </cell>
          <cell r="O343" t="str">
            <v>Z81</v>
          </cell>
          <cell r="P343" t="str">
            <v xml:space="preserve">Feriale Non Scolastico - Lunedì Martedì Mercoledì Giovedì Venerdì Sabato </v>
          </cell>
          <cell r="Q343">
            <v>103</v>
          </cell>
          <cell r="R343">
            <v>4.6280000000000001</v>
          </cell>
        </row>
        <row r="344">
          <cell r="A344">
            <v>7737</v>
          </cell>
          <cell r="B344" t="str">
            <v>143</v>
          </cell>
          <cell r="C344" t="str">
            <v>F</v>
          </cell>
          <cell r="D344" t="str">
            <v>1</v>
          </cell>
          <cell r="E344" t="str">
            <v>1</v>
          </cell>
          <cell r="F344" t="str">
            <v>Strada Provinciale 34, 81 (Guardia Piemontese) -&gt; Strada Provinciale 34, 271 (Guardia Piemontese) -&gt; Strada Statale 18 Tirrena Inferiore (Fuscaldo) -&gt; Strada Statale 18 Tirrena Inferiore (Fuscaldo) -&gt; Via Fuscaldo (Fuscaldo) -&gt; Strada Provinciale 31 (Fuscaldo) -&gt; Strada Provinciale 31, 25 (Fuscaldo) -&gt; Strada Provinciale 31, 63 (Fuscaldo) -&gt; Strada Provinciale 31 (Fuscaldo) -&gt; Strada Provinciale 31, 11 (Fuscaldo) -&gt; Contrada Sopra Lo Stretto, 5 (Fuscaldo) -&gt; Contrada Pesco (Fuscaldo) -&gt; Corso Giuseppe Garibaldi, 14 (Fuscaldo) -&gt; Via Tenente Giuseppe Passalacqua, 92 (Fuscaldo) -&gt; Via Fuscaldo, 77 (Fuscaldo) -&gt; Via Fuscaldo, 1 (Fuscaldo) -&gt; Via L. de Seta, 2 (Fuscaldo) -&gt; Via Fuscaldo, 3 (Fuscaldo) -&gt; Via Maggiore Alfonso Vaccari, 147 (Fuscaldo)</v>
          </cell>
          <cell r="G344" t="str">
            <v>Andata</v>
          </cell>
          <cell r="H344" t="str">
            <v>Strada Provinciale 34, 81</v>
          </cell>
          <cell r="I344" t="str">
            <v>Guardia Piemontese</v>
          </cell>
          <cell r="J344" t="str">
            <v>CS</v>
          </cell>
          <cell r="K344" t="str">
            <v>Via Maggiore Alfonso Vaccari, 147</v>
          </cell>
          <cell r="L344" t="str">
            <v>Fuscaldo</v>
          </cell>
          <cell r="M344" t="str">
            <v>CS</v>
          </cell>
          <cell r="N344">
            <v>1</v>
          </cell>
          <cell r="O344" t="str">
            <v>L</v>
          </cell>
          <cell r="P344" t="str">
            <v xml:space="preserve">Feriale - Lunedì Martedì Mercoledì Giovedì Venerdì Sabato </v>
          </cell>
          <cell r="Q344">
            <v>303</v>
          </cell>
          <cell r="R344">
            <v>23.934000000000001</v>
          </cell>
        </row>
        <row r="345">
          <cell r="A345">
            <v>7739</v>
          </cell>
          <cell r="B345" t="str">
            <v>143</v>
          </cell>
          <cell r="C345" t="str">
            <v>E</v>
          </cell>
          <cell r="D345" t="str">
            <v>2</v>
          </cell>
          <cell r="E345" t="str">
            <v>1</v>
          </cell>
          <cell r="F345" t="str">
            <v>Strada Provinciale 31 (Fuscaldo) -&gt; Strada Provinciale 34, 81 (Guardia Piemontese)</v>
          </cell>
          <cell r="G345" t="str">
            <v>Ritorno</v>
          </cell>
          <cell r="H345" t="str">
            <v>Strada Provinciale 31</v>
          </cell>
          <cell r="I345" t="str">
            <v>Fuscaldo</v>
          </cell>
          <cell r="J345" t="str">
            <v>CS</v>
          </cell>
          <cell r="K345" t="str">
            <v>Strada Provinciale 34, 81</v>
          </cell>
          <cell r="L345" t="str">
            <v>Guardia Piemontese</v>
          </cell>
          <cell r="M345" t="str">
            <v>CS</v>
          </cell>
          <cell r="N345">
            <v>1</v>
          </cell>
          <cell r="O345" t="str">
            <v>Z81</v>
          </cell>
          <cell r="P345" t="str">
            <v xml:space="preserve">Feriale Non Scolastico - Lunedì Martedì Mercoledì Giovedì Venerdì Sabato </v>
          </cell>
          <cell r="Q345">
            <v>103</v>
          </cell>
          <cell r="R345">
            <v>10.220000000000001</v>
          </cell>
        </row>
        <row r="346">
          <cell r="A346">
            <v>7741</v>
          </cell>
          <cell r="B346" t="str">
            <v>143</v>
          </cell>
          <cell r="C346" t="str">
            <v>F</v>
          </cell>
          <cell r="D346" t="str">
            <v>1</v>
          </cell>
          <cell r="E346" t="str">
            <v>1</v>
          </cell>
          <cell r="F346" t="str">
            <v>Via Fuscaldo, 3 (Fuscaldo) -&gt; Strada Provinciale 31, 79 (Fuscaldo) -&gt; Strada Provinciale 31 (Fuscaldo) -&gt; Strada Provinciale 31, 25 (Fuscaldo) -&gt; Strada Provinciale 31, 63 (Fuscaldo) -&gt; Strada Provinciale 31 (Fuscaldo) -&gt; Strada Provinciale 31, 11 (Fuscaldo) -&gt; Contrada Pesco (Fuscaldo)</v>
          </cell>
          <cell r="G346" t="str">
            <v>Ritorno</v>
          </cell>
          <cell r="H346" t="str">
            <v>Via Fuscaldo, 3</v>
          </cell>
          <cell r="I346" t="str">
            <v>Fuscaldo</v>
          </cell>
          <cell r="J346" t="str">
            <v>CS</v>
          </cell>
          <cell r="K346" t="str">
            <v>Contrada Pesco</v>
          </cell>
          <cell r="L346" t="str">
            <v>Fuscaldo</v>
          </cell>
          <cell r="M346" t="str">
            <v>CS</v>
          </cell>
          <cell r="N346">
            <v>1</v>
          </cell>
          <cell r="O346" t="str">
            <v>Z81</v>
          </cell>
          <cell r="P346" t="str">
            <v xml:space="preserve">Feriale Non Scolastico - Lunedì Martedì Mercoledì Giovedì Venerdì Sabato </v>
          </cell>
          <cell r="Q346">
            <v>103</v>
          </cell>
          <cell r="R346">
            <v>7.09</v>
          </cell>
        </row>
        <row r="347">
          <cell r="A347">
            <v>7748</v>
          </cell>
          <cell r="B347" t="str">
            <v>143</v>
          </cell>
          <cell r="C347" t="str">
            <v>G</v>
          </cell>
          <cell r="D347" t="str">
            <v>1</v>
          </cell>
          <cell r="E347" t="str">
            <v>1</v>
          </cell>
          <cell r="F347" t="str">
            <v>Via Nazionale, 14 (Paola) -&gt; Via Nazionale, 93 (Paola) -&gt; Via Nazionale, 135 (Paola) -&gt; Strada Statale 18 Tirrena Inferiore (Paola) -&gt; Via San Salvatore, 16 (Paola) -&gt; Via San Miceli, 1 (Paola) -&gt; Via S. Michele, 18 (Paola) -&gt; Contrada Cotugni, 34 (Paola) -&gt; Contrada Ferrari, 74 (Fuscaldo) -&gt; Contrada Ferrari, 60 (Fuscaldo) -&gt; Via Alfonso Gravina, 9 (Fuscaldo) -&gt; Via Alfonso Gravina, 1 (Fuscaldo) -&gt; Strada Provinciale 31 (Fuscaldo) -&gt; Strada Provinciale 30, 57 (Fuscaldo) -&gt; Strada Provinciale 30, 4 (Fuscaldo) -&gt; Strada Provinciale 30, 4 (Fuscaldo) -&gt; Contrada Trappeto, 26 (Fuscaldo) -&gt; Strada Provinciale 30, 4 (Fuscaldo) -&gt; Contrada Scala, 1 (Guardia Piemontese) -&gt; Strada Provinciale 34, 81 (Guardia Piemontese)</v>
          </cell>
          <cell r="G347" t="str">
            <v>Ritorno</v>
          </cell>
          <cell r="H347" t="str">
            <v>Via Nazionale, 14</v>
          </cell>
          <cell r="I347" t="str">
            <v>Paola</v>
          </cell>
          <cell r="J347" t="str">
            <v>CS</v>
          </cell>
          <cell r="K347" t="str">
            <v>Strada Provinciale 34, 81</v>
          </cell>
          <cell r="L347" t="str">
            <v>Guardia Piemontese</v>
          </cell>
          <cell r="M347" t="str">
            <v>CS</v>
          </cell>
          <cell r="N347">
            <v>1</v>
          </cell>
          <cell r="O347" t="str">
            <v>Z81</v>
          </cell>
          <cell r="P347" t="str">
            <v xml:space="preserve">Feriale Non Scolastico - Lunedì Martedì Mercoledì Giovedì Venerdì Sabato </v>
          </cell>
          <cell r="Q347">
            <v>103</v>
          </cell>
          <cell r="R347">
            <v>19.527000000000001</v>
          </cell>
        </row>
        <row r="348">
          <cell r="A348">
            <v>7766</v>
          </cell>
          <cell r="B348" t="str">
            <v>146</v>
          </cell>
          <cell r="C348" t="str">
            <v>D</v>
          </cell>
          <cell r="D348" t="str">
            <v>1</v>
          </cell>
          <cell r="E348" t="str">
            <v>1</v>
          </cell>
          <cell r="F348" t="str">
            <v>Piazza Amellino, 14 (Belvedere Marittimo) -&gt; Via degli Aragonesi, 5 (Belvedere Marittimo) -&gt; Via degli Aragonesi, 63 (Belvedere Marittimo) -&gt; Strada Statale 18 Tirrena Inferiore (Belvedere Marittimo) -&gt; Strada Statale 18 Tirrena Inferiore, 55 (Sangineto) -&gt; Contrada Cacciola (Sangineto) -&gt; Contrada S.Basile (Sangineto) -&gt; Bivio Bonifati/Sangineto (Sangineto) -&gt; Località Crocicella (Bonifati) -&gt; Via Roma, 25 (Bonifati) -&gt; Via Vittorio Alfieri, 2 (Bonifati) -&gt; Via Galileo Galilei, 100 (Bonifati) -&gt; Contrada Bromboli (Sangineto) -&gt; Via Giacomo Matteotti, 101 (Sangineto) -&gt; Via Giacomo Matteotti, 89 (Sangineto) -&gt; Via Giacomo Matteotti, 116 (Sangineto) -&gt; Via I Maggio, 44 (Sangineto)</v>
          </cell>
          <cell r="G348" t="str">
            <v>Ritorno</v>
          </cell>
          <cell r="H348" t="str">
            <v>Piazza Amellino, 14</v>
          </cell>
          <cell r="I348" t="str">
            <v>Belvedere Marittimo</v>
          </cell>
          <cell r="J348" t="str">
            <v>CS</v>
          </cell>
          <cell r="K348" t="str">
            <v>Via I Maggio, 44</v>
          </cell>
          <cell r="L348" t="str">
            <v>Sangineto</v>
          </cell>
          <cell r="M348" t="str">
            <v>CS</v>
          </cell>
          <cell r="N348">
            <v>1</v>
          </cell>
          <cell r="O348" t="str">
            <v>Z81</v>
          </cell>
          <cell r="P348" t="str">
            <v xml:space="preserve">Feriale Non Scolastico - Lunedì Martedì Mercoledì Giovedì Venerdì Sabato </v>
          </cell>
          <cell r="Q348">
            <v>103</v>
          </cell>
          <cell r="R348">
            <v>21.204000000000001</v>
          </cell>
        </row>
        <row r="349">
          <cell r="A349">
            <v>8516</v>
          </cell>
          <cell r="B349" t="str">
            <v>157</v>
          </cell>
          <cell r="C349" t="str">
            <v>C</v>
          </cell>
          <cell r="D349" t="str">
            <v>2</v>
          </cell>
          <cell r="E349" t="str">
            <v>1</v>
          </cell>
          <cell r="F349" t="str">
            <v>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349" t="str">
            <v>Andata</v>
          </cell>
          <cell r="H349" t="str">
            <v>Via Valle del Neto, 3</v>
          </cell>
          <cell r="I349" t="str">
            <v>Rende</v>
          </cell>
          <cell r="J349" t="str">
            <v>CS</v>
          </cell>
          <cell r="K349" t="str">
            <v>Strada Provinciale 248 di Luzzi, 277</v>
          </cell>
          <cell r="L349" t="str">
            <v>Montalto Uffugo</v>
          </cell>
          <cell r="M349" t="str">
            <v>CS</v>
          </cell>
          <cell r="N349">
            <v>1</v>
          </cell>
          <cell r="O349" t="str">
            <v>Z78</v>
          </cell>
          <cell r="P349" t="str">
            <v xml:space="preserve">Scolastica nei giorni di Lunedì, Martedì e  Mercoledì - Lunedì Martedì Mercoledì </v>
          </cell>
          <cell r="Q349">
            <v>106</v>
          </cell>
          <cell r="R349">
            <v>14.196999999999999</v>
          </cell>
        </row>
        <row r="350">
          <cell r="A350">
            <v>8524</v>
          </cell>
          <cell r="B350" t="str">
            <v>145</v>
          </cell>
          <cell r="C350" t="str">
            <v>A</v>
          </cell>
          <cell r="D350" t="str">
            <v>3</v>
          </cell>
          <cell r="E350" t="str">
            <v>1</v>
          </cell>
          <cell r="F350" t="str">
            <v>Strada Provinciale 34, 81 (Guardia Piemontese) -&gt; Strada Provinciale 34, 271 (Guardia Piemontese) -&gt; Strada Statale 18 Tirrena Inferiore (Fuscaldo) -&gt; Strada Statale 18 Tirrena Inferiore (Fuscaldo) -&gt; Via Fuscaldo (Fuscaldo) -&gt; Via Fuscaldo, 1 (Fuscaldo) -&gt; Via Maggiore Alfonso Vaccari, 147 (Fuscaldo) -&gt; Contrada Linze, 1 (Fuscaldo) -&gt; Lungomare San Francesco di Paola, 74 (Paola) -&gt; Lungomare San Francesco di Paola, 72 (Paola) -&gt; Largo Dogana, 9 (Paola)</v>
          </cell>
          <cell r="G350" t="str">
            <v>Andata</v>
          </cell>
          <cell r="H350" t="str">
            <v>Strada Provinciale 34, 81</v>
          </cell>
          <cell r="I350" t="str">
            <v>Guardia Piemontese</v>
          </cell>
          <cell r="J350" t="str">
            <v>CS</v>
          </cell>
          <cell r="K350" t="str">
            <v>Largo Dogana, 9</v>
          </cell>
          <cell r="L350" t="str">
            <v>Paola</v>
          </cell>
          <cell r="M350" t="str">
            <v>CS</v>
          </cell>
          <cell r="N350">
            <v>1</v>
          </cell>
          <cell r="O350" t="str">
            <v>Z81</v>
          </cell>
          <cell r="P350" t="str">
            <v xml:space="preserve">Feriale Non Scolastico - Lunedì Martedì Mercoledì Giovedì Venerdì Sabato </v>
          </cell>
          <cell r="Q350">
            <v>103</v>
          </cell>
          <cell r="R350">
            <v>14.154</v>
          </cell>
        </row>
        <row r="351">
          <cell r="A351">
            <v>8802</v>
          </cell>
          <cell r="B351" t="str">
            <v>144</v>
          </cell>
          <cell r="C351" t="str">
            <v>k</v>
          </cell>
          <cell r="D351" t="str">
            <v>1</v>
          </cell>
          <cell r="E351" t="str">
            <v>1</v>
          </cell>
          <cell r="F351"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Via Lungo Aron, 1 (Cetraro) -&gt; Piazza del Popolo, 15 (Cetraro) -&gt; Corso San Benedetto (Cetraro) -&gt; Contrada Manche (Cetraro) -&gt; Contrada San Ianni, 16 (Cetraro) -&gt; Contrada Lecara, 30 (Cetraro) -&gt; Località  Angilla, 33 (Cetraro)</v>
          </cell>
          <cell r="G351" t="str">
            <v>Ritorno</v>
          </cell>
          <cell r="H351" t="str">
            <v>Strada Statale 18 Tirrena Inferiore-Piazzale Rione Croce</v>
          </cell>
          <cell r="I351" t="str">
            <v>Paola</v>
          </cell>
          <cell r="J351" t="str">
            <v>CS</v>
          </cell>
          <cell r="K351" t="str">
            <v>Località  Angilla, 33</v>
          </cell>
          <cell r="L351" t="str">
            <v>Cetraro</v>
          </cell>
          <cell r="M351" t="str">
            <v>CS</v>
          </cell>
          <cell r="N351">
            <v>1</v>
          </cell>
          <cell r="O351" t="str">
            <v>Z81</v>
          </cell>
          <cell r="P351" t="str">
            <v xml:space="preserve">Feriale Non Scolastico - Lunedì Martedì Mercoledì Giovedì Venerdì Sabato </v>
          </cell>
          <cell r="Q351">
            <v>103</v>
          </cell>
          <cell r="R351">
            <v>35.704000000000001</v>
          </cell>
        </row>
        <row r="352">
          <cell r="A352">
            <v>8803</v>
          </cell>
          <cell r="B352" t="str">
            <v>144</v>
          </cell>
          <cell r="C352" t="str">
            <v>O</v>
          </cell>
          <cell r="D352" t="str">
            <v>1</v>
          </cell>
          <cell r="E352" t="str">
            <v>1</v>
          </cell>
          <cell r="F352" t="str">
            <v>Via San Giuseppe, 3 (Cetraro) -&gt; Località Istrice (Cetraro) -&gt; Contrada San Pietro, 42 (Cetraro) -&gt; Contrada S. Pietro, 55 (Cetraro) -&gt; Contrada San Milanone, 15 (Cetraro) -&gt; Contrada San Milanone, 5 (Cetraro) -&gt; Contrada Vurghe, 39 (Cetraro) -&gt; Contrada Sinni, 46 (Cetraro) -&gt; Località  Sinni, 105 (Cetraro) -&gt; Contrada Manche (Cetraro) -&gt; Corso San Benedetto (Cetraro) -&gt; Località  Castelluzzo (Cetraro) -&gt; Strada Provinciale 270, 5 (Cetraro) -&gt; Via Donato Faini, 52 (Cetraro) -&gt; Strada Statale 18 Tirrena Inferiore (Acquappesa) -&gt; Strada Statale 18 Tirrena Inferiore, 11 (Acquappesa) -&gt; Strada Provinciale 34, 81 (Guardia Piemontese)</v>
          </cell>
          <cell r="G352" t="str">
            <v>Andata</v>
          </cell>
          <cell r="H352" t="str">
            <v>Via San Giuseppe, 3</v>
          </cell>
          <cell r="I352" t="str">
            <v>Cetraro</v>
          </cell>
          <cell r="J352" t="str">
            <v>CS</v>
          </cell>
          <cell r="K352" t="str">
            <v>Strada Provinciale 34, 81</v>
          </cell>
          <cell r="L352" t="str">
            <v>Guardia Piemontese</v>
          </cell>
          <cell r="M352" t="str">
            <v>CS</v>
          </cell>
          <cell r="N352">
            <v>1</v>
          </cell>
          <cell r="O352" t="str">
            <v>S</v>
          </cell>
          <cell r="P352" t="str">
            <v xml:space="preserve">Scolastica - Lunedì Martedì Mercoledì Giovedì Venerdì Sabato </v>
          </cell>
          <cell r="Q352">
            <v>200</v>
          </cell>
          <cell r="R352">
            <v>21.59</v>
          </cell>
        </row>
        <row r="353">
          <cell r="A353">
            <v>8804</v>
          </cell>
          <cell r="B353" t="str">
            <v>157</v>
          </cell>
          <cell r="C353" t="str">
            <v>B</v>
          </cell>
          <cell r="D353" t="str">
            <v>1</v>
          </cell>
          <cell r="E353" t="str">
            <v>1</v>
          </cell>
          <cell r="F353" t="str">
            <v>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v>
          </cell>
          <cell r="G353" t="str">
            <v>Andata</v>
          </cell>
          <cell r="H353" t="str">
            <v>Via Valle del Neto, 3</v>
          </cell>
          <cell r="I353" t="str">
            <v>Rende</v>
          </cell>
          <cell r="J353" t="str">
            <v>CS</v>
          </cell>
          <cell r="K353" t="str">
            <v>Via Alessandro Volta, 114</v>
          </cell>
          <cell r="L353" t="str">
            <v>Rende</v>
          </cell>
          <cell r="M353" t="str">
            <v>CS</v>
          </cell>
          <cell r="N353">
            <v>2</v>
          </cell>
          <cell r="O353" t="str">
            <v>Z60</v>
          </cell>
          <cell r="P353" t="str">
            <v xml:space="preserve">Scolastica nei giorni di Martedì, Giovedì e Sabato - Martedì Giovedì Sabato </v>
          </cell>
          <cell r="Q353">
            <v>103</v>
          </cell>
          <cell r="R353">
            <v>3.1219999999999999</v>
          </cell>
        </row>
        <row r="354">
          <cell r="A354">
            <v>8808</v>
          </cell>
          <cell r="B354" t="str">
            <v>152</v>
          </cell>
          <cell r="C354" t="str">
            <v>B</v>
          </cell>
          <cell r="D354" t="str">
            <v>1</v>
          </cell>
          <cell r="E354" t="str">
            <v>1</v>
          </cell>
          <cell r="F354" t="str">
            <v>Largo Ferrovia, 16 (Santa Maria del Cedro) -&gt; Via Corrado Alvaro, 6 (Santa Maria del Cedro) -&gt; Via degli Scavi, 43 (Santa Maria del Cedro) -&gt; Corso del Pollino, 1A (Santa Maria del Cedro) -&gt; Via Nazionale, 44-54 (Santa Maria del Cedro) -&gt; Via Nazionale, 125a (Santa Maria del Cedro) -&gt; Contrada Finieri, 28 (Grisolia) -&gt; Strada Provinciale 9, 36 (Diamante) -&gt; Via Panoramica, 79 (Diamante)</v>
          </cell>
          <cell r="G354" t="str">
            <v>Andata</v>
          </cell>
          <cell r="H354" t="str">
            <v>Largo Ferrovia, 16</v>
          </cell>
          <cell r="I354" t="str">
            <v>Santa Maria del Cedro</v>
          </cell>
          <cell r="J354" t="str">
            <v>CS</v>
          </cell>
          <cell r="K354" t="str">
            <v>Via Panoramica, 79</v>
          </cell>
          <cell r="L354" t="str">
            <v>Diamante</v>
          </cell>
          <cell r="M354" t="str">
            <v>CS</v>
          </cell>
          <cell r="N354">
            <v>1</v>
          </cell>
          <cell r="O354" t="str">
            <v>S</v>
          </cell>
          <cell r="P354" t="str">
            <v xml:space="preserve">Scolastica - Lunedì Martedì Mercoledì Giovedì Venerdì Sabato </v>
          </cell>
          <cell r="Q354">
            <v>200</v>
          </cell>
          <cell r="R354">
            <v>13.694000000000001</v>
          </cell>
        </row>
        <row r="355">
          <cell r="A355">
            <v>8811</v>
          </cell>
          <cell r="B355" t="str">
            <v>152</v>
          </cell>
          <cell r="C355" t="str">
            <v>C</v>
          </cell>
          <cell r="D355" t="str">
            <v>1</v>
          </cell>
          <cell r="E355" t="str">
            <v>1</v>
          </cell>
          <cell r="F355" t="str">
            <v>Via Umberto Boccioni (Diamante) -&gt; Strada Statale 18 Tirrena Inferiore, 274 (Diamante) -&gt; Via Panoramica, 79 (Diamante)</v>
          </cell>
          <cell r="G355" t="str">
            <v>Ritorno</v>
          </cell>
          <cell r="H355" t="str">
            <v>Via Umberto Boccioni</v>
          </cell>
          <cell r="I355" t="str">
            <v>Diamante</v>
          </cell>
          <cell r="J355" t="str">
            <v>CS</v>
          </cell>
          <cell r="K355" t="str">
            <v>Via Panoramica, 79</v>
          </cell>
          <cell r="L355" t="str">
            <v>Diamante</v>
          </cell>
          <cell r="M355" t="str">
            <v>CS</v>
          </cell>
          <cell r="N355">
            <v>1</v>
          </cell>
          <cell r="O355" t="str">
            <v>S</v>
          </cell>
          <cell r="P355" t="str">
            <v xml:space="preserve">Scolastica - Lunedì Martedì Mercoledì Giovedì Venerdì Sabato </v>
          </cell>
          <cell r="Q355">
            <v>200</v>
          </cell>
          <cell r="R355">
            <v>1.9330000000000001</v>
          </cell>
        </row>
        <row r="356">
          <cell r="A356">
            <v>8847</v>
          </cell>
          <cell r="B356" t="str">
            <v>157</v>
          </cell>
          <cell r="C356" t="str">
            <v>I</v>
          </cell>
          <cell r="D356" t="str">
            <v>1</v>
          </cell>
          <cell r="E356" t="str">
            <v>1</v>
          </cell>
          <cell r="F356" t="str">
            <v>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v>
          </cell>
          <cell r="G356" t="str">
            <v>Andata</v>
          </cell>
          <cell r="H356" t="str">
            <v>Via Valle del Neto, 3</v>
          </cell>
          <cell r="I356" t="str">
            <v>Rende</v>
          </cell>
          <cell r="J356" t="str">
            <v>CS</v>
          </cell>
          <cell r="K356" t="str">
            <v>Strada Statale 19 delle Calabrie, 124-211</v>
          </cell>
          <cell r="L356" t="str">
            <v>Montalto Uffugo</v>
          </cell>
          <cell r="M356" t="str">
            <v>CS</v>
          </cell>
          <cell r="N356">
            <v>1</v>
          </cell>
          <cell r="O356" t="str">
            <v>S</v>
          </cell>
          <cell r="P356" t="str">
            <v xml:space="preserve">Scolastica - Lunedì Martedì Mercoledì Giovedì Venerdì Sabato </v>
          </cell>
          <cell r="Q356">
            <v>200</v>
          </cell>
          <cell r="R356">
            <v>10.102</v>
          </cell>
        </row>
        <row r="357">
          <cell r="A357">
            <v>8853</v>
          </cell>
          <cell r="B357" t="str">
            <v>137</v>
          </cell>
          <cell r="C357" t="str">
            <v>D</v>
          </cell>
          <cell r="D357" t="str">
            <v>2</v>
          </cell>
          <cell r="E357" t="str">
            <v>1</v>
          </cell>
          <cell r="F357" t="str">
            <v>Via Malvitani, 34 (Marano Marchesato) -&gt; Via Malvitani, 19 (Marano Marchesato) -&gt; Via Malvitani, 154 (Rende) -&gt; Strada Provinciale 86 (Rende) -&gt; Via Alessandro Manzoni, 179 (Rende) -&gt; Via Alessandro Manzoni, 173 (Rende) -&gt; Via Alessandro Manzoni, 113-121 (Rende) -&gt; Via Tommaso Campanella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Sandro Botticelli, 32 (Rende) -&gt; Via Aldo Cannata, 1 (Castrolibero)</v>
          </cell>
          <cell r="G357" t="str">
            <v>Andata</v>
          </cell>
          <cell r="H357" t="str">
            <v>Via Malvitani, 34</v>
          </cell>
          <cell r="I357" t="str">
            <v>Marano Marchesato</v>
          </cell>
          <cell r="J357" t="str">
            <v>CS</v>
          </cell>
          <cell r="K357" t="str">
            <v>Via Aldo Cannata, 1</v>
          </cell>
          <cell r="L357" t="str">
            <v>Castrolibero</v>
          </cell>
          <cell r="M357" t="str">
            <v>CS</v>
          </cell>
          <cell r="N357">
            <v>1</v>
          </cell>
          <cell r="O357" t="str">
            <v>S</v>
          </cell>
          <cell r="P357" t="str">
            <v xml:space="preserve">Scolastica - Lunedì Martedì Mercoledì Giovedì Venerdì Sabato </v>
          </cell>
          <cell r="Q357">
            <v>200</v>
          </cell>
          <cell r="R357">
            <v>9.5139999999999993</v>
          </cell>
        </row>
        <row r="358">
          <cell r="A358">
            <v>8866</v>
          </cell>
          <cell r="B358" t="str">
            <v>157</v>
          </cell>
          <cell r="C358" t="str">
            <v>L</v>
          </cell>
          <cell r="D358" t="str">
            <v>2</v>
          </cell>
          <cell r="E358" t="str">
            <v>2</v>
          </cell>
          <cell r="F358" t="str">
            <v>Via Benedetto Croce, 223 (Montalto Uffugo) -&gt; Via Benedetto Croce, 103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v>
          </cell>
          <cell r="G358" t="str">
            <v>Ritorno</v>
          </cell>
          <cell r="H358" t="str">
            <v>Via Benedetto Croce, 223</v>
          </cell>
          <cell r="I358" t="str">
            <v>Montalto Uffugo</v>
          </cell>
          <cell r="J358" t="str">
            <v>CS</v>
          </cell>
          <cell r="K358" t="str">
            <v>Strada Statale 19 delle Calabrie</v>
          </cell>
          <cell r="L358" t="str">
            <v>Rende</v>
          </cell>
          <cell r="M358" t="str">
            <v>CS</v>
          </cell>
          <cell r="N358">
            <v>1</v>
          </cell>
          <cell r="O358" t="str">
            <v>S</v>
          </cell>
          <cell r="P358" t="str">
            <v xml:space="preserve">Scolastica - Lunedì Martedì Mercoledì Giovedì Venerdì Sabato </v>
          </cell>
          <cell r="Q358">
            <v>200</v>
          </cell>
          <cell r="R358">
            <v>3.915</v>
          </cell>
        </row>
        <row r="359">
          <cell r="A359">
            <v>8870</v>
          </cell>
          <cell r="B359" t="str">
            <v>140</v>
          </cell>
          <cell r="C359" t="str">
            <v>F</v>
          </cell>
          <cell r="D359" t="str">
            <v>1</v>
          </cell>
          <cell r="E359" t="str">
            <v>1</v>
          </cell>
          <cell r="F359" t="str">
            <v>Piazza San Francesco, 2 (Paterno Calabro) -&gt; Strada Provinciale 79dir (Dipignano) -&gt; Strada Provinciale 79 (Dipignano) -&gt; Via XXIV Maggio, 63 (Dipignano) -&gt; Piazza dei Martiri, 1915 (Dipignano) -&gt; Strada Provinciale 79, 38-40 (Dipignano) -&gt; Contrada Piano di Pero, 7 (Dipignano) -&gt; Contrada Piano di Pero, 3 (Dipignano) -&gt; Piazza Pasquale Rossi, 5 (Dipignano) -&gt; Via Pulsano, 10 (Dipignano) -&gt; Via Pulsano, 63 (Dipignano) -&gt; Strada Provinciale 79 (Dipignano) -&gt; Strada Provinciale 79, 25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359" t="str">
            <v>Andata</v>
          </cell>
          <cell r="H359" t="str">
            <v>Piazza San Francesco, 2</v>
          </cell>
          <cell r="I359" t="str">
            <v>Paterno Calabro</v>
          </cell>
          <cell r="J359" t="str">
            <v>CS</v>
          </cell>
          <cell r="K359" t="str">
            <v>Autostazione Cosenza</v>
          </cell>
          <cell r="L359" t="str">
            <v>Cosenza</v>
          </cell>
          <cell r="M359" t="str">
            <v>CS</v>
          </cell>
          <cell r="N359">
            <v>1</v>
          </cell>
          <cell r="O359" t="str">
            <v>L</v>
          </cell>
          <cell r="P359" t="str">
            <v xml:space="preserve">Feriale - Lunedì Martedì Mercoledì Giovedì Venerdì Sabato </v>
          </cell>
          <cell r="Q359">
            <v>303</v>
          </cell>
          <cell r="R359">
            <v>19.657</v>
          </cell>
        </row>
        <row r="360">
          <cell r="A360">
            <v>8876</v>
          </cell>
          <cell r="B360" t="str">
            <v>140</v>
          </cell>
          <cell r="C360" t="str">
            <v>F</v>
          </cell>
          <cell r="D360" t="str">
            <v>1</v>
          </cell>
          <cell r="E360" t="str">
            <v>1</v>
          </cell>
          <cell r="F360"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Vico Brunetta, 25 (Dipignano) -&gt; Via Petrone, 4 (Dipignano) -&gt; Via Basso, 22 (Dipignano) -&gt; Via XXIV Maggio, 63 (Dipignano) -&gt; Strada Provinciale 79 (Dipignano) -&gt; Strada Provinciale 79dir (Dipignano) -&gt; Piazza San Francesco, 2 (Paterno Calabro)</v>
          </cell>
          <cell r="G360" t="str">
            <v>Ritorno</v>
          </cell>
          <cell r="H360" t="str">
            <v>Autostazione Cosenza</v>
          </cell>
          <cell r="I360" t="str">
            <v>Cosenza</v>
          </cell>
          <cell r="J360" t="str">
            <v>CS</v>
          </cell>
          <cell r="K360" t="str">
            <v>Piazza San Francesco, 2</v>
          </cell>
          <cell r="L360" t="str">
            <v>Paterno Calabro</v>
          </cell>
          <cell r="M360" t="str">
            <v>CS</v>
          </cell>
          <cell r="N360">
            <v>1</v>
          </cell>
          <cell r="O360" t="str">
            <v>L</v>
          </cell>
          <cell r="P360" t="str">
            <v xml:space="preserve">Feriale - Lunedì Martedì Mercoledì Giovedì Venerdì Sabato </v>
          </cell>
          <cell r="Q360">
            <v>303</v>
          </cell>
          <cell r="R360">
            <v>22.67</v>
          </cell>
        </row>
        <row r="361">
          <cell r="A361">
            <v>8904</v>
          </cell>
          <cell r="B361" t="str">
            <v>157</v>
          </cell>
          <cell r="C361" t="str">
            <v>N</v>
          </cell>
          <cell r="D361" t="str">
            <v>1</v>
          </cell>
          <cell r="E361" t="str">
            <v>1</v>
          </cell>
          <cell r="F361" t="str">
            <v>Strada Provinciale 248 di Luzzi, 277 (Montalto Uffugo) -&gt; Località Coretto incrocio Via Spadolini (null) -&gt; Via Sila, 2 (Montalto Uffugo) -&gt; Bivio S.Antonello (Montalto Uffugo) -&gt; Via Roald Amundsen, 7 (Rende)</v>
          </cell>
          <cell r="G361" t="str">
            <v>Ritorno</v>
          </cell>
          <cell r="H361" t="str">
            <v>Strada Provinciale 248 di Luzzi, 277</v>
          </cell>
          <cell r="I361" t="str">
            <v>Montalto Uffugo</v>
          </cell>
          <cell r="J361" t="str">
            <v>CS</v>
          </cell>
          <cell r="K361" t="str">
            <v>Via Roald Amundsen, 7</v>
          </cell>
          <cell r="L361" t="str">
            <v>Rende</v>
          </cell>
          <cell r="M361" t="str">
            <v>CS</v>
          </cell>
          <cell r="N361">
            <v>4</v>
          </cell>
          <cell r="O361" t="str">
            <v>S</v>
          </cell>
          <cell r="P361" t="str">
            <v xml:space="preserve">Scolastica - Lunedì Martedì Mercoledì Giovedì Venerdì Sabato </v>
          </cell>
          <cell r="Q361">
            <v>200</v>
          </cell>
          <cell r="R361">
            <v>10.3</v>
          </cell>
        </row>
        <row r="362">
          <cell r="A362">
            <v>8905</v>
          </cell>
          <cell r="B362" t="str">
            <v>157</v>
          </cell>
          <cell r="C362" t="str">
            <v>N</v>
          </cell>
          <cell r="D362" t="str">
            <v>1</v>
          </cell>
          <cell r="E362" t="str">
            <v>1</v>
          </cell>
          <cell r="F362" t="str">
            <v>Via Roald Amundsen, 7 (Rende) -&gt; Bivio S.Antonello (Montalto Uffugo) -&gt; Via Sila, 2 (Montalto Uffugo) -&gt; Località Coretto incrocio Via Spadolini (null) -&gt; Strada Provinciale 248 di Luzzi, 277 (Montalto Uffugo)</v>
          </cell>
          <cell r="G362" t="str">
            <v>Andata</v>
          </cell>
          <cell r="H362" t="str">
            <v>Via Roald Amundsen, 7</v>
          </cell>
          <cell r="I362" t="str">
            <v>Rende</v>
          </cell>
          <cell r="J362" t="str">
            <v>CS</v>
          </cell>
          <cell r="K362" t="str">
            <v>Strada Provinciale 248 di Luzzi, 277</v>
          </cell>
          <cell r="L362" t="str">
            <v>Montalto Uffugo</v>
          </cell>
          <cell r="M362" t="str">
            <v>CS</v>
          </cell>
          <cell r="N362">
            <v>2</v>
          </cell>
          <cell r="O362" t="str">
            <v>S</v>
          </cell>
          <cell r="P362" t="str">
            <v xml:space="preserve">Scolastica - Lunedì Martedì Mercoledì Giovedì Venerdì Sabato </v>
          </cell>
          <cell r="Q362">
            <v>200</v>
          </cell>
          <cell r="R362">
            <v>10.3</v>
          </cell>
        </row>
        <row r="363">
          <cell r="A363">
            <v>8915</v>
          </cell>
          <cell r="B363" t="str">
            <v>157</v>
          </cell>
          <cell r="C363" t="str">
            <v>N</v>
          </cell>
          <cell r="D363" t="str">
            <v>2</v>
          </cell>
          <cell r="E363" t="str">
            <v>1</v>
          </cell>
          <cell r="F363" t="str">
            <v>Via Roald Amundsen, 7 (Rende) -&gt; Bivio S.Antonello (Montalto Uffugo)</v>
          </cell>
          <cell r="G363" t="str">
            <v>Andata</v>
          </cell>
          <cell r="H363" t="str">
            <v>Via Roald Amundsen, 7</v>
          </cell>
          <cell r="I363" t="str">
            <v>Rende</v>
          </cell>
          <cell r="J363" t="str">
            <v>CS</v>
          </cell>
          <cell r="K363" t="str">
            <v>Bivio S.Antonello</v>
          </cell>
          <cell r="L363" t="str">
            <v>Montalto Uffugo</v>
          </cell>
          <cell r="M363" t="str">
            <v>CS</v>
          </cell>
          <cell r="N363">
            <v>2</v>
          </cell>
          <cell r="O363" t="str">
            <v>S</v>
          </cell>
          <cell r="P363" t="str">
            <v xml:space="preserve">Scolastica - Lunedì Martedì Mercoledì Giovedì Venerdì Sabato </v>
          </cell>
          <cell r="Q363">
            <v>200</v>
          </cell>
          <cell r="R363">
            <v>4.5999999999999996</v>
          </cell>
        </row>
        <row r="364">
          <cell r="A364">
            <v>8916</v>
          </cell>
          <cell r="B364" t="str">
            <v>157</v>
          </cell>
          <cell r="C364" t="str">
            <v>N</v>
          </cell>
          <cell r="D364" t="str">
            <v>2</v>
          </cell>
          <cell r="E364" t="str">
            <v>1</v>
          </cell>
          <cell r="F364" t="str">
            <v>Strada Provinciale 248 di Luzzi, 277 (Montalto Uffugo) -&gt; Località Coretto incrocio Via Spadolini (null) -&gt; Via Sila, 2 (Montalto Uffugo) -&gt; Bivio S.Antonello (Montalto Uffugo) -&gt; Via Roald Amundsen, 7 (Rende)</v>
          </cell>
          <cell r="G364" t="str">
            <v>Ritorno</v>
          </cell>
          <cell r="H364" t="str">
            <v>Strada Provinciale 248 di Luzzi, 277</v>
          </cell>
          <cell r="I364" t="str">
            <v>Montalto Uffugo</v>
          </cell>
          <cell r="J364" t="str">
            <v>CS</v>
          </cell>
          <cell r="K364" t="str">
            <v>Via Roald Amundsen, 7</v>
          </cell>
          <cell r="L364" t="str">
            <v>Rende</v>
          </cell>
          <cell r="M364" t="str">
            <v>CS</v>
          </cell>
          <cell r="N364">
            <v>2</v>
          </cell>
          <cell r="O364" t="str">
            <v>Z36</v>
          </cell>
          <cell r="P364" t="str">
            <v xml:space="preserve">Feriale nel periodo 1/01 - 31/07 e 10/09 - 31/12 - Lunedì Martedì Mercoledì Giovedì Venerdì Sabato </v>
          </cell>
          <cell r="Q364">
            <v>271</v>
          </cell>
          <cell r="R364">
            <v>10.3</v>
          </cell>
        </row>
        <row r="365">
          <cell r="A365">
            <v>8917</v>
          </cell>
          <cell r="B365" t="str">
            <v>157</v>
          </cell>
          <cell r="C365" t="str">
            <v>N</v>
          </cell>
          <cell r="D365" t="str">
            <v>3</v>
          </cell>
          <cell r="E365" t="str">
            <v>2</v>
          </cell>
          <cell r="F365" t="str">
            <v>Strada Statale 19 delle Calabrie, 124-211 (Montalto Uffugo) -&gt; Via Sila, 2 (Montalto Uffugo) -&gt; Bivio S.Antonello (Montalto Uffugo) -&gt; Via Roald Amundsen, 7 (Rende)</v>
          </cell>
          <cell r="G365" t="str">
            <v>Ritorno</v>
          </cell>
          <cell r="H365" t="str">
            <v>Strada Statale 19 delle Calabrie, 124-211</v>
          </cell>
          <cell r="I365" t="str">
            <v>Montalto Uffugo</v>
          </cell>
          <cell r="J365" t="str">
            <v>CS</v>
          </cell>
          <cell r="K365" t="str">
            <v>Via Roald Amundsen, 7</v>
          </cell>
          <cell r="L365" t="str">
            <v>Rende</v>
          </cell>
          <cell r="M365" t="str">
            <v>CS</v>
          </cell>
          <cell r="N365">
            <v>1</v>
          </cell>
          <cell r="O365" t="str">
            <v>S</v>
          </cell>
          <cell r="P365" t="str">
            <v xml:space="preserve">Scolastica - Lunedì Martedì Mercoledì Giovedì Venerdì Sabato </v>
          </cell>
          <cell r="Q365">
            <v>200</v>
          </cell>
          <cell r="R365">
            <v>6.9</v>
          </cell>
        </row>
        <row r="366">
          <cell r="A366">
            <v>8918</v>
          </cell>
          <cell r="B366" t="str">
            <v>157</v>
          </cell>
          <cell r="C366" t="str">
            <v>M</v>
          </cell>
          <cell r="D366" t="str">
            <v>1</v>
          </cell>
          <cell r="E366" t="str">
            <v>1</v>
          </cell>
          <cell r="F366" t="str">
            <v>Via Roald Amundsen, 7 (Rende) -&gt; Bivio S.Antonello (Montalto Uffugo) -&gt; Via Sila, 2 (Montalto Uffugo) -&gt; Strada Statale 19 delle Calabrie, 124-211 (Montalto Uffugo)</v>
          </cell>
          <cell r="G366" t="str">
            <v>Andata</v>
          </cell>
          <cell r="H366" t="str">
            <v>Via Roald Amundsen, 7</v>
          </cell>
          <cell r="I366" t="str">
            <v>Rende</v>
          </cell>
          <cell r="J366" t="str">
            <v>CS</v>
          </cell>
          <cell r="K366" t="str">
            <v>Strada Statale 19 delle Calabrie, 124-211</v>
          </cell>
          <cell r="L366" t="str">
            <v>Montalto Uffugo</v>
          </cell>
          <cell r="M366" t="str">
            <v>CS</v>
          </cell>
          <cell r="N366">
            <v>1</v>
          </cell>
          <cell r="O366" t="str">
            <v>S</v>
          </cell>
          <cell r="P366" t="str">
            <v xml:space="preserve">Scolastica - Lunedì Martedì Mercoledì Giovedì Venerdì Sabato </v>
          </cell>
          <cell r="Q366">
            <v>200</v>
          </cell>
          <cell r="R366">
            <v>6.9</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7B384-9900-4C1B-8D5F-FC8AB7060CC6}">
  <dimension ref="B9:M30"/>
  <sheetViews>
    <sheetView workbookViewId="0">
      <selection activeCell="G22" sqref="G22"/>
    </sheetView>
  </sheetViews>
  <sheetFormatPr defaultRowHeight="15" x14ac:dyDescent="0.25"/>
  <cols>
    <col min="2" max="2" width="79" customWidth="1"/>
    <col min="3" max="3" width="43.5703125" customWidth="1"/>
    <col min="4" max="4" width="19.7109375" customWidth="1"/>
    <col min="5" max="5" width="35.7109375" customWidth="1"/>
    <col min="6" max="6" width="12.7109375" customWidth="1"/>
    <col min="7" max="7" width="13.7109375" style="62" bestFit="1" customWidth="1"/>
    <col min="8" max="13" width="12.7109375" customWidth="1"/>
  </cols>
  <sheetData>
    <row r="9" spans="2:13" ht="15.75" thickBot="1" x14ac:dyDescent="0.3"/>
    <row r="10" spans="2:13" ht="60.75" x14ac:dyDescent="0.3">
      <c r="B10" s="51" t="s">
        <v>166</v>
      </c>
      <c r="C10" s="52" t="s">
        <v>167</v>
      </c>
      <c r="D10" s="53" t="s">
        <v>16</v>
      </c>
      <c r="E10" s="54" t="s">
        <v>168</v>
      </c>
      <c r="F10" s="55"/>
      <c r="G10" s="63"/>
      <c r="H10" s="55"/>
      <c r="I10" s="55"/>
      <c r="J10" s="55"/>
      <c r="K10" s="55"/>
      <c r="L10" s="55"/>
      <c r="M10" s="55"/>
    </row>
    <row r="11" spans="2:13" ht="21" thickBot="1" x14ac:dyDescent="0.35">
      <c r="B11" s="56" t="s">
        <v>169</v>
      </c>
      <c r="C11" s="57" t="s">
        <v>170</v>
      </c>
      <c r="D11" s="57">
        <v>28.5</v>
      </c>
      <c r="E11" s="58">
        <v>2</v>
      </c>
      <c r="F11" s="55">
        <v>1.6033696727581213</v>
      </c>
      <c r="G11" s="63">
        <f>D11*E11*F11*1.1</f>
        <v>100.53127848193421</v>
      </c>
      <c r="H11" s="55"/>
      <c r="I11" s="55"/>
      <c r="J11" s="55"/>
      <c r="K11" s="55"/>
      <c r="L11" s="55"/>
      <c r="M11" s="55"/>
    </row>
    <row r="12" spans="2:13" ht="41.25" thickBot="1" x14ac:dyDescent="0.35">
      <c r="B12" s="59" t="s">
        <v>171</v>
      </c>
      <c r="C12" s="60" t="s">
        <v>172</v>
      </c>
      <c r="D12" s="60">
        <v>53.4</v>
      </c>
      <c r="E12" s="61">
        <v>2</v>
      </c>
      <c r="F12" s="55">
        <v>1.6033696727581213</v>
      </c>
      <c r="G12" s="63">
        <f>D12*E12*F12*1.1</f>
        <v>188.36386915562409</v>
      </c>
      <c r="H12" s="55"/>
      <c r="I12" s="55"/>
      <c r="J12" s="55"/>
      <c r="K12" s="55"/>
      <c r="L12" s="55"/>
      <c r="M12" s="55"/>
    </row>
    <row r="13" spans="2:13" ht="15.75" x14ac:dyDescent="0.25">
      <c r="B13" s="55"/>
      <c r="C13" s="55"/>
      <c r="D13" s="55"/>
      <c r="E13" s="55"/>
      <c r="F13" s="55"/>
      <c r="G13" s="63"/>
      <c r="H13" s="55"/>
      <c r="I13" s="55"/>
      <c r="J13" s="55"/>
      <c r="K13" s="55"/>
      <c r="L13" s="55"/>
      <c r="M13" s="55"/>
    </row>
    <row r="14" spans="2:13" ht="15.75" x14ac:dyDescent="0.25">
      <c r="B14" s="55"/>
      <c r="C14" s="55"/>
      <c r="D14" s="55"/>
      <c r="E14" s="55"/>
      <c r="F14" s="55"/>
      <c r="G14" s="64">
        <f>SUM(G11:G13)</f>
        <v>288.8951476375583</v>
      </c>
      <c r="H14" s="65" t="s">
        <v>173</v>
      </c>
      <c r="I14" s="55"/>
      <c r="J14" s="55"/>
      <c r="K14" s="55"/>
      <c r="L14" s="55"/>
      <c r="M14" s="55"/>
    </row>
    <row r="15" spans="2:13" ht="15.75" x14ac:dyDescent="0.25">
      <c r="B15" s="55"/>
      <c r="C15" s="55"/>
      <c r="D15" s="55"/>
      <c r="E15" s="55"/>
      <c r="F15" s="55"/>
      <c r="G15" s="63"/>
      <c r="H15" s="55"/>
      <c r="I15" s="55"/>
      <c r="J15" s="55"/>
      <c r="K15" s="55"/>
      <c r="L15" s="55"/>
      <c r="M15" s="55"/>
    </row>
    <row r="16" spans="2:13" ht="15.75" x14ac:dyDescent="0.25">
      <c r="B16" s="55"/>
      <c r="C16" s="55"/>
      <c r="D16" s="55"/>
      <c r="E16" s="55"/>
      <c r="F16" s="55"/>
      <c r="G16" s="63"/>
      <c r="H16" s="55"/>
      <c r="I16" s="55"/>
      <c r="J16" s="55"/>
      <c r="K16" s="55"/>
      <c r="L16" s="55"/>
      <c r="M16" s="55"/>
    </row>
    <row r="17" spans="2:13" ht="15.75" x14ac:dyDescent="0.25">
      <c r="B17" s="55"/>
      <c r="C17" s="55"/>
      <c r="D17" s="55"/>
      <c r="E17" s="55"/>
      <c r="F17" s="55"/>
      <c r="G17" s="63"/>
      <c r="H17" s="55"/>
      <c r="I17" s="55"/>
      <c r="J17" s="55"/>
      <c r="K17" s="55"/>
      <c r="L17" s="55"/>
      <c r="M17" s="55"/>
    </row>
    <row r="18" spans="2:13" ht="15.75" x14ac:dyDescent="0.25">
      <c r="B18" s="55"/>
      <c r="C18" s="55"/>
      <c r="D18" s="55"/>
      <c r="E18" s="55"/>
      <c r="F18" s="55"/>
      <c r="G18" s="63"/>
      <c r="H18" s="55"/>
      <c r="I18" s="55"/>
      <c r="J18" s="55"/>
      <c r="K18" s="55"/>
      <c r="L18" s="55"/>
      <c r="M18" s="55"/>
    </row>
    <row r="19" spans="2:13" ht="15.75" x14ac:dyDescent="0.25">
      <c r="B19" s="55"/>
      <c r="C19" s="55"/>
      <c r="D19" s="55"/>
      <c r="E19" s="55"/>
      <c r="F19" s="55"/>
      <c r="G19" s="63">
        <f>G14+AMACO!T33+SCURA!Q22+PREITE!M33+T.R.C.!H46+'CA TPL'!AO40+SAJ!U19+FDC!T47+Romano!F7</f>
        <v>18639.255289789748</v>
      </c>
      <c r="H19" s="55" t="s">
        <v>523</v>
      </c>
      <c r="I19" s="55"/>
      <c r="J19" s="55"/>
      <c r="K19" s="55"/>
      <c r="L19" s="55"/>
      <c r="M19" s="55"/>
    </row>
    <row r="20" spans="2:13" ht="15.75" x14ac:dyDescent="0.25">
      <c r="B20" s="55"/>
      <c r="C20" s="55"/>
      <c r="D20" s="55"/>
      <c r="E20" s="55"/>
      <c r="F20" s="55"/>
      <c r="G20" s="63"/>
      <c r="H20" s="55"/>
      <c r="I20" s="55"/>
      <c r="J20" s="55"/>
      <c r="K20" s="55"/>
      <c r="L20" s="55"/>
      <c r="M20" s="55"/>
    </row>
    <row r="21" spans="2:13" ht="15.75" x14ac:dyDescent="0.25">
      <c r="B21" s="55"/>
      <c r="C21" s="55"/>
      <c r="D21" s="55"/>
      <c r="E21" s="55"/>
      <c r="F21" s="55"/>
      <c r="G21" s="63"/>
      <c r="H21" s="55"/>
      <c r="I21" s="55"/>
      <c r="J21" s="55"/>
      <c r="K21" s="55"/>
      <c r="L21" s="55"/>
      <c r="M21" s="55"/>
    </row>
    <row r="22" spans="2:13" ht="15.75" x14ac:dyDescent="0.25">
      <c r="B22" s="55"/>
      <c r="C22" s="55"/>
      <c r="D22" s="55"/>
      <c r="E22" s="55"/>
      <c r="F22" s="55"/>
      <c r="G22" s="63"/>
      <c r="H22" s="55"/>
      <c r="I22" s="55"/>
      <c r="J22" s="55"/>
      <c r="K22" s="55"/>
      <c r="L22" s="55"/>
      <c r="M22" s="55"/>
    </row>
    <row r="23" spans="2:13" ht="15.75" x14ac:dyDescent="0.25">
      <c r="B23" s="55"/>
      <c r="C23" s="55"/>
      <c r="D23" s="55"/>
      <c r="E23" s="55"/>
      <c r="F23" s="55"/>
      <c r="G23" s="63"/>
      <c r="H23" s="55"/>
      <c r="I23" s="55"/>
      <c r="J23" s="55"/>
      <c r="K23" s="55"/>
      <c r="L23" s="55"/>
      <c r="M23" s="55"/>
    </row>
    <row r="24" spans="2:13" ht="15.75" x14ac:dyDescent="0.25">
      <c r="B24" s="55"/>
      <c r="C24" s="55"/>
      <c r="D24" s="55"/>
      <c r="E24" s="55"/>
      <c r="F24" s="55"/>
      <c r="G24" s="63"/>
      <c r="H24" s="55"/>
      <c r="I24" s="55"/>
      <c r="J24" s="55"/>
      <c r="K24" s="55"/>
      <c r="L24" s="55"/>
      <c r="M24" s="55"/>
    </row>
    <row r="25" spans="2:13" ht="15.75" x14ac:dyDescent="0.25">
      <c r="B25" s="55"/>
      <c r="C25" s="55"/>
      <c r="D25" s="55"/>
      <c r="E25" s="55"/>
      <c r="F25" s="55"/>
      <c r="G25" s="63"/>
      <c r="H25" s="55"/>
      <c r="I25" s="55"/>
      <c r="J25" s="55"/>
      <c r="K25" s="55"/>
      <c r="L25" s="55"/>
      <c r="M25" s="55"/>
    </row>
    <row r="26" spans="2:13" ht="15.75" x14ac:dyDescent="0.25">
      <c r="B26" s="55"/>
      <c r="C26" s="55"/>
      <c r="D26" s="55"/>
      <c r="E26" s="55"/>
      <c r="F26" s="55"/>
      <c r="G26" s="63"/>
      <c r="H26" s="55"/>
      <c r="I26" s="55"/>
      <c r="J26" s="55"/>
      <c r="K26" s="55"/>
      <c r="L26" s="55"/>
      <c r="M26" s="55"/>
    </row>
    <row r="27" spans="2:13" ht="15.75" x14ac:dyDescent="0.25">
      <c r="B27" s="55"/>
      <c r="C27" s="55"/>
      <c r="D27" s="55"/>
      <c r="E27" s="55"/>
      <c r="F27" s="55"/>
      <c r="G27" s="63"/>
      <c r="H27" s="55"/>
      <c r="I27" s="55"/>
      <c r="J27" s="55"/>
      <c r="K27" s="55"/>
      <c r="L27" s="55"/>
      <c r="M27" s="55"/>
    </row>
    <row r="28" spans="2:13" ht="15.75" x14ac:dyDescent="0.25">
      <c r="B28" s="55"/>
      <c r="C28" s="55"/>
      <c r="D28" s="55"/>
      <c r="E28" s="55"/>
      <c r="F28" s="55"/>
      <c r="G28" s="63"/>
      <c r="H28" s="55"/>
      <c r="I28" s="55"/>
      <c r="J28" s="55"/>
      <c r="K28" s="55"/>
      <c r="L28" s="55"/>
      <c r="M28" s="55"/>
    </row>
    <row r="29" spans="2:13" ht="15.75" x14ac:dyDescent="0.25">
      <c r="B29" s="55"/>
      <c r="C29" s="55"/>
      <c r="D29" s="55"/>
      <c r="E29" s="55"/>
      <c r="F29" s="55"/>
      <c r="G29" s="63"/>
      <c r="H29" s="55"/>
      <c r="I29" s="55"/>
      <c r="J29" s="55"/>
      <c r="K29" s="55"/>
      <c r="L29" s="55"/>
      <c r="M29" s="55"/>
    </row>
    <row r="30" spans="2:13" ht="15.75" x14ac:dyDescent="0.25">
      <c r="B30" s="55"/>
      <c r="C30" s="55"/>
      <c r="D30" s="55"/>
      <c r="E30" s="55"/>
      <c r="F30" s="55"/>
      <c r="G30" s="63"/>
      <c r="H30" s="55"/>
      <c r="I30" s="55"/>
      <c r="J30" s="55"/>
      <c r="K30" s="55"/>
      <c r="L30" s="55"/>
      <c r="M30" s="5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E256C-F239-4427-B38D-7F91D19FE19F}">
  <dimension ref="A1:AB54"/>
  <sheetViews>
    <sheetView topLeftCell="A13" workbookViewId="0">
      <selection activeCell="T28" sqref="T28"/>
    </sheetView>
  </sheetViews>
  <sheetFormatPr defaultRowHeight="15" x14ac:dyDescent="0.25"/>
  <cols>
    <col min="1" max="1" width="12.5703125" customWidth="1"/>
    <col min="2" max="5" width="8.85546875" customWidth="1"/>
    <col min="6" max="6" width="11.42578125" customWidth="1"/>
    <col min="7" max="7" width="8.85546875" customWidth="1"/>
    <col min="8" max="8" width="13" customWidth="1"/>
    <col min="9" max="9" width="10.5703125" customWidth="1"/>
    <col min="10" max="13" width="8.85546875" customWidth="1"/>
    <col min="14" max="14" width="5.140625" customWidth="1"/>
    <col min="20" max="20" width="9.5703125" style="66" bestFit="1" customWidth="1"/>
  </cols>
  <sheetData>
    <row r="1" spans="1:28" ht="30" customHeight="1" x14ac:dyDescent="0.25">
      <c r="A1" s="28" t="s">
        <v>116</v>
      </c>
      <c r="B1" s="260" t="s">
        <v>117</v>
      </c>
      <c r="C1" s="260"/>
      <c r="D1" s="260"/>
      <c r="E1" s="260"/>
      <c r="F1" s="260"/>
      <c r="G1" s="28" t="s">
        <v>16</v>
      </c>
      <c r="H1" s="29" t="s">
        <v>118</v>
      </c>
      <c r="I1" s="29" t="s">
        <v>119</v>
      </c>
      <c r="J1" s="260" t="s">
        <v>120</v>
      </c>
      <c r="K1" s="260"/>
      <c r="L1" s="260"/>
      <c r="M1" s="260"/>
      <c r="N1" s="260"/>
      <c r="O1" s="29" t="s">
        <v>121</v>
      </c>
      <c r="P1" s="265" t="s">
        <v>122</v>
      </c>
      <c r="Q1" s="266"/>
      <c r="R1" s="266"/>
    </row>
    <row r="2" spans="1:28" ht="18" customHeight="1" x14ac:dyDescent="0.25">
      <c r="A2" s="28" t="s">
        <v>123</v>
      </c>
      <c r="B2" s="259" t="s">
        <v>124</v>
      </c>
      <c r="C2" s="259"/>
      <c r="D2" s="259"/>
      <c r="E2" s="259"/>
      <c r="F2" s="259"/>
      <c r="G2" s="30">
        <v>13.2</v>
      </c>
      <c r="H2" s="28"/>
      <c r="I2" s="31">
        <v>0.32291666666666669</v>
      </c>
      <c r="J2" s="260"/>
      <c r="K2" s="260"/>
      <c r="L2" s="260"/>
      <c r="M2" s="260"/>
      <c r="N2" s="260"/>
      <c r="O2" s="32">
        <v>1</v>
      </c>
      <c r="P2" s="260" t="s">
        <v>125</v>
      </c>
      <c r="Q2" s="260"/>
      <c r="R2" s="260"/>
      <c r="S2">
        <v>2.6608879094672258</v>
      </c>
      <c r="T2" s="66">
        <f>G2*S2*1.1</f>
        <v>38.636092445464122</v>
      </c>
      <c r="U2" s="33"/>
      <c r="V2" s="252"/>
      <c r="W2" s="252"/>
      <c r="X2" s="252"/>
      <c r="Y2" s="252"/>
      <c r="Z2" s="252"/>
      <c r="AA2" s="252"/>
      <c r="AB2" s="252"/>
    </row>
    <row r="3" spans="1:28" ht="18" customHeight="1" x14ac:dyDescent="0.25">
      <c r="A3" s="28" t="s">
        <v>123</v>
      </c>
      <c r="B3" s="259" t="s">
        <v>124</v>
      </c>
      <c r="C3" s="259"/>
      <c r="D3" s="259"/>
      <c r="E3" s="259"/>
      <c r="F3" s="259"/>
      <c r="G3" s="30">
        <v>13.2</v>
      </c>
      <c r="H3" s="28"/>
      <c r="I3" s="31">
        <v>0.53125</v>
      </c>
      <c r="J3" s="260"/>
      <c r="K3" s="260"/>
      <c r="L3" s="260"/>
      <c r="M3" s="260"/>
      <c r="N3" s="260"/>
      <c r="O3" s="32">
        <v>1</v>
      </c>
      <c r="P3" s="260" t="s">
        <v>125</v>
      </c>
      <c r="Q3" s="260"/>
      <c r="R3" s="260"/>
      <c r="S3">
        <v>2.6608879094672258</v>
      </c>
      <c r="T3" s="66">
        <f t="shared" ref="T3:T31" si="0">G3*S3*1.1</f>
        <v>38.636092445464122</v>
      </c>
      <c r="U3" s="33"/>
      <c r="V3" s="252"/>
      <c r="W3" s="252"/>
      <c r="X3" s="252"/>
      <c r="Y3" s="252"/>
      <c r="Z3" s="252"/>
      <c r="AA3" s="252"/>
      <c r="AB3" s="252"/>
    </row>
    <row r="4" spans="1:28" ht="18" customHeight="1" x14ac:dyDescent="0.25">
      <c r="A4" s="28" t="s">
        <v>123</v>
      </c>
      <c r="B4" s="259" t="s">
        <v>124</v>
      </c>
      <c r="C4" s="259"/>
      <c r="D4" s="259"/>
      <c r="E4" s="259"/>
      <c r="F4" s="259"/>
      <c r="G4" s="30">
        <v>13.2</v>
      </c>
      <c r="H4" s="10"/>
      <c r="I4" s="31">
        <v>0.57291666666666663</v>
      </c>
      <c r="J4" s="260"/>
      <c r="K4" s="260"/>
      <c r="L4" s="260"/>
      <c r="M4" s="260"/>
      <c r="N4" s="260"/>
      <c r="O4" s="32">
        <v>1</v>
      </c>
      <c r="P4" s="260" t="s">
        <v>126</v>
      </c>
      <c r="Q4" s="260"/>
      <c r="R4" s="260"/>
      <c r="S4">
        <v>2.6608879094672258</v>
      </c>
      <c r="T4" s="66">
        <f t="shared" si="0"/>
        <v>38.636092445464122</v>
      </c>
      <c r="U4" s="33"/>
      <c r="V4" s="252"/>
      <c r="W4" s="252"/>
      <c r="X4" s="252"/>
      <c r="Y4" s="252"/>
      <c r="Z4" s="252"/>
      <c r="AA4" s="252"/>
      <c r="AB4" s="252"/>
    </row>
    <row r="5" spans="1:28" ht="18" customHeight="1" x14ac:dyDescent="0.25">
      <c r="A5" s="34" t="s">
        <v>127</v>
      </c>
      <c r="B5" s="259" t="s">
        <v>124</v>
      </c>
      <c r="C5" s="259"/>
      <c r="D5" s="259"/>
      <c r="E5" s="259"/>
      <c r="F5" s="259"/>
      <c r="G5" s="30">
        <v>13.1</v>
      </c>
      <c r="H5" s="28"/>
      <c r="I5" s="31">
        <v>0.3125</v>
      </c>
      <c r="J5" s="260"/>
      <c r="K5" s="260"/>
      <c r="L5" s="260"/>
      <c r="M5" s="260"/>
      <c r="N5" s="260"/>
      <c r="O5" s="32">
        <v>1</v>
      </c>
      <c r="P5" s="260" t="s">
        <v>126</v>
      </c>
      <c r="Q5" s="260"/>
      <c r="R5" s="260"/>
      <c r="S5">
        <v>2.6608879094672258</v>
      </c>
      <c r="T5" s="66">
        <f t="shared" si="0"/>
        <v>38.343394775422723</v>
      </c>
      <c r="U5" s="33"/>
      <c r="V5" s="252"/>
      <c r="W5" s="252"/>
      <c r="X5" s="252"/>
      <c r="Y5" s="252"/>
      <c r="Z5" s="252"/>
      <c r="AA5" s="252"/>
      <c r="AB5" s="252"/>
    </row>
    <row r="6" spans="1:28" ht="18" customHeight="1" x14ac:dyDescent="0.25">
      <c r="A6" s="34" t="s">
        <v>127</v>
      </c>
      <c r="B6" s="259" t="s">
        <v>124</v>
      </c>
      <c r="C6" s="259"/>
      <c r="D6" s="259"/>
      <c r="E6" s="259"/>
      <c r="F6" s="259"/>
      <c r="G6" s="30">
        <v>13.1</v>
      </c>
      <c r="H6" s="28"/>
      <c r="I6" s="31">
        <v>0.54166666666666663</v>
      </c>
      <c r="J6" s="262"/>
      <c r="K6" s="263"/>
      <c r="L6" s="263"/>
      <c r="M6" s="263"/>
      <c r="N6" s="264"/>
      <c r="O6" s="32">
        <v>1</v>
      </c>
      <c r="P6" s="260" t="s">
        <v>126</v>
      </c>
      <c r="Q6" s="260"/>
      <c r="R6" s="260"/>
      <c r="S6">
        <v>2.6608879094672258</v>
      </c>
      <c r="T6" s="66">
        <f t="shared" si="0"/>
        <v>38.343394775422723</v>
      </c>
      <c r="U6" s="33"/>
      <c r="V6" s="252"/>
      <c r="W6" s="252"/>
      <c r="X6" s="252"/>
      <c r="Y6" s="252"/>
      <c r="Z6" s="252"/>
      <c r="AA6" s="252"/>
      <c r="AB6" s="252"/>
    </row>
    <row r="7" spans="1:28" ht="18" customHeight="1" x14ac:dyDescent="0.25">
      <c r="A7" s="34" t="s">
        <v>127</v>
      </c>
      <c r="B7" s="259" t="s">
        <v>124</v>
      </c>
      <c r="C7" s="259"/>
      <c r="D7" s="259"/>
      <c r="E7" s="259"/>
      <c r="F7" s="259"/>
      <c r="G7" s="30">
        <v>13.1</v>
      </c>
      <c r="H7" s="28"/>
      <c r="I7" s="31">
        <v>0.5625</v>
      </c>
      <c r="J7" s="262"/>
      <c r="K7" s="263"/>
      <c r="L7" s="263"/>
      <c r="M7" s="263"/>
      <c r="N7" s="264"/>
      <c r="O7" s="32">
        <v>1</v>
      </c>
      <c r="P7" s="260" t="s">
        <v>126</v>
      </c>
      <c r="Q7" s="260"/>
      <c r="R7" s="260"/>
      <c r="S7">
        <v>2.6608879094672258</v>
      </c>
      <c r="T7" s="66">
        <f t="shared" si="0"/>
        <v>38.343394775422723</v>
      </c>
      <c r="U7" s="33"/>
      <c r="V7" s="252"/>
      <c r="W7" s="252"/>
      <c r="X7" s="252"/>
      <c r="Y7" s="252"/>
      <c r="Z7" s="252"/>
      <c r="AA7" s="252"/>
      <c r="AB7" s="252"/>
    </row>
    <row r="8" spans="1:28" ht="18" customHeight="1" x14ac:dyDescent="0.25">
      <c r="A8" s="34" t="s">
        <v>127</v>
      </c>
      <c r="B8" s="259" t="s">
        <v>124</v>
      </c>
      <c r="C8" s="259"/>
      <c r="D8" s="259"/>
      <c r="E8" s="259"/>
      <c r="F8" s="259"/>
      <c r="G8" s="30">
        <v>13.1</v>
      </c>
      <c r="H8" s="28"/>
      <c r="I8" s="31">
        <v>0.58333333333333337</v>
      </c>
      <c r="J8" s="260"/>
      <c r="K8" s="260"/>
      <c r="L8" s="260"/>
      <c r="M8" s="260"/>
      <c r="N8" s="260"/>
      <c r="O8" s="32">
        <v>1</v>
      </c>
      <c r="P8" s="260" t="s">
        <v>126</v>
      </c>
      <c r="Q8" s="260"/>
      <c r="R8" s="260"/>
      <c r="S8">
        <v>2.6608879094672258</v>
      </c>
      <c r="T8" s="66">
        <f t="shared" si="0"/>
        <v>38.343394775422723</v>
      </c>
      <c r="U8" s="33"/>
      <c r="V8" s="252"/>
      <c r="W8" s="252"/>
      <c r="X8" s="252"/>
      <c r="Y8" s="252"/>
      <c r="Z8" s="252"/>
      <c r="AA8" s="252"/>
      <c r="AB8" s="252"/>
    </row>
    <row r="9" spans="1:28" ht="18" customHeight="1" x14ac:dyDescent="0.25">
      <c r="A9" s="28" t="s">
        <v>128</v>
      </c>
      <c r="B9" s="259" t="s">
        <v>129</v>
      </c>
      <c r="C9" s="259"/>
      <c r="D9" s="259"/>
      <c r="E9" s="259"/>
      <c r="F9" s="259"/>
      <c r="G9" s="30">
        <v>16</v>
      </c>
      <c r="H9" s="28"/>
      <c r="I9" s="31">
        <v>0.32291666666666669</v>
      </c>
      <c r="J9" s="260"/>
      <c r="K9" s="260"/>
      <c r="L9" s="260"/>
      <c r="M9" s="260"/>
      <c r="N9" s="260"/>
      <c r="O9" s="32">
        <v>1</v>
      </c>
      <c r="P9" s="260" t="s">
        <v>130</v>
      </c>
      <c r="Q9" s="260"/>
      <c r="R9" s="260"/>
      <c r="S9">
        <v>2.6608879094672258</v>
      </c>
      <c r="T9" s="66">
        <f t="shared" si="0"/>
        <v>46.831627206623175</v>
      </c>
      <c r="U9" s="33"/>
      <c r="V9" s="252"/>
      <c r="W9" s="252"/>
      <c r="X9" s="252"/>
      <c r="Y9" s="252"/>
      <c r="Z9" s="252"/>
      <c r="AA9" s="252"/>
      <c r="AB9" s="252"/>
    </row>
    <row r="10" spans="1:28" ht="18" customHeight="1" x14ac:dyDescent="0.25">
      <c r="A10" s="28" t="s">
        <v>128</v>
      </c>
      <c r="B10" s="259" t="s">
        <v>129</v>
      </c>
      <c r="C10" s="259"/>
      <c r="D10" s="259"/>
      <c r="E10" s="259"/>
      <c r="F10" s="259"/>
      <c r="G10" s="30">
        <v>16</v>
      </c>
      <c r="H10" s="28"/>
      <c r="I10" s="31">
        <v>0.33680555555555558</v>
      </c>
      <c r="J10" s="260"/>
      <c r="K10" s="260"/>
      <c r="L10" s="260"/>
      <c r="M10" s="260"/>
      <c r="N10" s="260"/>
      <c r="O10" s="32">
        <v>1</v>
      </c>
      <c r="P10" s="260" t="s">
        <v>131</v>
      </c>
      <c r="Q10" s="260"/>
      <c r="R10" s="260"/>
      <c r="S10">
        <v>2.6608879094672258</v>
      </c>
      <c r="T10" s="66">
        <f t="shared" si="0"/>
        <v>46.831627206623175</v>
      </c>
      <c r="U10" s="33"/>
      <c r="V10" s="252"/>
      <c r="W10" s="252"/>
      <c r="X10" s="252"/>
      <c r="Y10" s="252"/>
      <c r="Z10" s="252"/>
      <c r="AA10" s="252"/>
      <c r="AB10" s="252"/>
    </row>
    <row r="11" spans="1:28" ht="18" customHeight="1" x14ac:dyDescent="0.25">
      <c r="A11" s="28" t="s">
        <v>128</v>
      </c>
      <c r="B11" s="259" t="s">
        <v>129</v>
      </c>
      <c r="C11" s="259"/>
      <c r="D11" s="259"/>
      <c r="E11" s="259"/>
      <c r="F11" s="259"/>
      <c r="G11" s="30">
        <v>16</v>
      </c>
      <c r="H11" s="28"/>
      <c r="I11" s="31">
        <v>0.53125</v>
      </c>
      <c r="J11" s="260"/>
      <c r="K11" s="260"/>
      <c r="L11" s="260"/>
      <c r="M11" s="260"/>
      <c r="N11" s="260"/>
      <c r="O11" s="32">
        <v>1</v>
      </c>
      <c r="P11" s="260" t="s">
        <v>131</v>
      </c>
      <c r="Q11" s="260"/>
      <c r="R11" s="260"/>
      <c r="S11">
        <v>2.6608879094672258</v>
      </c>
      <c r="T11" s="66">
        <f t="shared" si="0"/>
        <v>46.831627206623175</v>
      </c>
      <c r="U11" s="33"/>
      <c r="V11" s="252"/>
      <c r="W11" s="252"/>
      <c r="X11" s="252"/>
      <c r="Y11" s="252"/>
      <c r="Z11" s="252"/>
      <c r="AA11" s="252"/>
      <c r="AB11" s="252"/>
    </row>
    <row r="12" spans="1:28" ht="18" customHeight="1" x14ac:dyDescent="0.25">
      <c r="A12" s="28" t="s">
        <v>128</v>
      </c>
      <c r="B12" s="259" t="s">
        <v>129</v>
      </c>
      <c r="C12" s="259"/>
      <c r="D12" s="259"/>
      <c r="E12" s="259"/>
      <c r="F12" s="259"/>
      <c r="G12" s="30">
        <v>16</v>
      </c>
      <c r="H12" s="28"/>
      <c r="I12" s="31">
        <v>0.54861111111111105</v>
      </c>
      <c r="J12" s="260"/>
      <c r="K12" s="260"/>
      <c r="L12" s="260"/>
      <c r="M12" s="260"/>
      <c r="N12" s="260"/>
      <c r="O12" s="32">
        <v>1</v>
      </c>
      <c r="P12" s="260" t="s">
        <v>131</v>
      </c>
      <c r="Q12" s="260"/>
      <c r="R12" s="260"/>
      <c r="S12">
        <v>2.6608879094672258</v>
      </c>
      <c r="T12" s="66">
        <f t="shared" si="0"/>
        <v>46.831627206623175</v>
      </c>
      <c r="U12" s="33"/>
      <c r="V12" s="252"/>
      <c r="W12" s="252"/>
      <c r="X12" s="252"/>
      <c r="Y12" s="252"/>
      <c r="Z12" s="252"/>
      <c r="AA12" s="252"/>
      <c r="AB12" s="252"/>
    </row>
    <row r="13" spans="1:28" ht="18" customHeight="1" x14ac:dyDescent="0.25">
      <c r="A13" s="28" t="s">
        <v>132</v>
      </c>
      <c r="B13" s="259" t="s">
        <v>133</v>
      </c>
      <c r="C13" s="259"/>
      <c r="D13" s="259"/>
      <c r="E13" s="259"/>
      <c r="F13" s="259"/>
      <c r="G13" s="30">
        <v>16.3</v>
      </c>
      <c r="H13" s="28"/>
      <c r="I13" s="31">
        <v>0.53125</v>
      </c>
      <c r="J13" s="260"/>
      <c r="K13" s="260"/>
      <c r="L13" s="260"/>
      <c r="M13" s="260"/>
      <c r="N13" s="260"/>
      <c r="O13" s="32">
        <v>1</v>
      </c>
      <c r="P13" s="260" t="s">
        <v>61</v>
      </c>
      <c r="Q13" s="260"/>
      <c r="R13" s="260"/>
      <c r="S13">
        <v>2.6608879094672258</v>
      </c>
      <c r="T13" s="66">
        <f t="shared" si="0"/>
        <v>47.709720216747364</v>
      </c>
      <c r="U13" s="33"/>
      <c r="V13" s="252"/>
      <c r="W13" s="252"/>
      <c r="X13" s="252"/>
      <c r="Y13" s="252"/>
      <c r="Z13" s="252"/>
      <c r="AA13" s="252"/>
      <c r="AB13" s="252"/>
    </row>
    <row r="14" spans="1:28" ht="18" customHeight="1" x14ac:dyDescent="0.25">
      <c r="A14" s="28" t="s">
        <v>132</v>
      </c>
      <c r="B14" s="259" t="s">
        <v>133</v>
      </c>
      <c r="C14" s="259"/>
      <c r="D14" s="259"/>
      <c r="E14" s="259"/>
      <c r="F14" s="259"/>
      <c r="G14" s="30">
        <v>16.3</v>
      </c>
      <c r="H14" s="28"/>
      <c r="I14" s="31">
        <v>0.54166666666666663</v>
      </c>
      <c r="J14" s="260"/>
      <c r="K14" s="260"/>
      <c r="L14" s="260"/>
      <c r="M14" s="260"/>
      <c r="N14" s="260"/>
      <c r="O14" s="32">
        <v>1</v>
      </c>
      <c r="P14" s="260" t="s">
        <v>61</v>
      </c>
      <c r="Q14" s="260"/>
      <c r="R14" s="260"/>
      <c r="S14">
        <v>2.6608879094672258</v>
      </c>
      <c r="T14" s="66">
        <f t="shared" si="0"/>
        <v>47.709720216747364</v>
      </c>
    </row>
    <row r="15" spans="1:28" ht="18" customHeight="1" x14ac:dyDescent="0.25">
      <c r="A15" s="28" t="s">
        <v>132</v>
      </c>
      <c r="B15" s="259" t="s">
        <v>133</v>
      </c>
      <c r="C15" s="259"/>
      <c r="D15" s="259"/>
      <c r="E15" s="259"/>
      <c r="F15" s="259"/>
      <c r="G15" s="30">
        <v>16.3</v>
      </c>
      <c r="H15" s="28"/>
      <c r="I15" s="31">
        <v>0.55208333333333337</v>
      </c>
      <c r="J15" s="260"/>
      <c r="K15" s="260"/>
      <c r="L15" s="260"/>
      <c r="M15" s="260"/>
      <c r="N15" s="260"/>
      <c r="O15" s="32">
        <v>1</v>
      </c>
      <c r="P15" s="260" t="s">
        <v>61</v>
      </c>
      <c r="Q15" s="260"/>
      <c r="R15" s="260"/>
      <c r="S15">
        <v>2.6608879094672258</v>
      </c>
      <c r="T15" s="66">
        <f t="shared" si="0"/>
        <v>47.709720216747364</v>
      </c>
    </row>
    <row r="16" spans="1:28" ht="18" customHeight="1" x14ac:dyDescent="0.25">
      <c r="A16" s="28" t="s">
        <v>132</v>
      </c>
      <c r="B16" s="259" t="s">
        <v>133</v>
      </c>
      <c r="C16" s="259"/>
      <c r="D16" s="259"/>
      <c r="E16" s="259"/>
      <c r="F16" s="259"/>
      <c r="G16" s="30">
        <v>16.3</v>
      </c>
      <c r="H16" s="10"/>
      <c r="I16" s="31">
        <v>0.5625</v>
      </c>
      <c r="J16" s="260"/>
      <c r="K16" s="260"/>
      <c r="L16" s="260"/>
      <c r="M16" s="260"/>
      <c r="N16" s="260"/>
      <c r="O16" s="32">
        <v>1</v>
      </c>
      <c r="P16" s="260" t="s">
        <v>61</v>
      </c>
      <c r="Q16" s="260"/>
      <c r="R16" s="260"/>
      <c r="S16">
        <v>2.6608879094672258</v>
      </c>
      <c r="T16" s="66">
        <f t="shared" si="0"/>
        <v>47.709720216747364</v>
      </c>
    </row>
    <row r="17" spans="1:20" ht="18" customHeight="1" x14ac:dyDescent="0.25">
      <c r="A17" s="28" t="s">
        <v>132</v>
      </c>
      <c r="B17" s="259" t="s">
        <v>133</v>
      </c>
      <c r="C17" s="259"/>
      <c r="D17" s="259"/>
      <c r="E17" s="259"/>
      <c r="F17" s="259"/>
      <c r="G17" s="30">
        <v>16.3</v>
      </c>
      <c r="H17" s="10"/>
      <c r="I17" s="31">
        <v>0.57291666666666663</v>
      </c>
      <c r="J17" s="260"/>
      <c r="K17" s="260"/>
      <c r="L17" s="260"/>
      <c r="M17" s="260"/>
      <c r="N17" s="260"/>
      <c r="O17" s="32">
        <v>1</v>
      </c>
      <c r="P17" s="260" t="s">
        <v>61</v>
      </c>
      <c r="Q17" s="260"/>
      <c r="R17" s="260"/>
      <c r="S17">
        <v>2.6608879094672258</v>
      </c>
      <c r="T17" s="66">
        <f t="shared" si="0"/>
        <v>47.709720216747364</v>
      </c>
    </row>
    <row r="18" spans="1:20" ht="18" customHeight="1" x14ac:dyDescent="0.25">
      <c r="A18" s="28" t="s">
        <v>132</v>
      </c>
      <c r="B18" s="259" t="s">
        <v>133</v>
      </c>
      <c r="C18" s="259"/>
      <c r="D18" s="259"/>
      <c r="E18" s="259"/>
      <c r="F18" s="259"/>
      <c r="G18" s="30">
        <v>16.3</v>
      </c>
      <c r="H18" s="10"/>
      <c r="I18" s="31">
        <v>0.58333333333333337</v>
      </c>
      <c r="J18" s="260"/>
      <c r="K18" s="260"/>
      <c r="L18" s="260"/>
      <c r="M18" s="260"/>
      <c r="N18" s="260"/>
      <c r="O18" s="32">
        <v>1</v>
      </c>
      <c r="P18" s="260" t="s">
        <v>61</v>
      </c>
      <c r="Q18" s="260"/>
      <c r="R18" s="260"/>
      <c r="S18">
        <v>2.6608879094672258</v>
      </c>
      <c r="T18" s="66">
        <f t="shared" si="0"/>
        <v>47.709720216747364</v>
      </c>
    </row>
    <row r="19" spans="1:20" ht="18" customHeight="1" x14ac:dyDescent="0.25">
      <c r="A19" s="28">
        <v>51</v>
      </c>
      <c r="B19" s="259" t="s">
        <v>134</v>
      </c>
      <c r="C19" s="259"/>
      <c r="D19" s="259"/>
      <c r="E19" s="259"/>
      <c r="F19" s="259"/>
      <c r="G19" s="30">
        <v>23</v>
      </c>
      <c r="H19" s="10"/>
      <c r="I19" s="31">
        <v>0.30902777777777779</v>
      </c>
      <c r="J19" s="260"/>
      <c r="K19" s="260"/>
      <c r="L19" s="260"/>
      <c r="M19" s="260"/>
      <c r="N19" s="260"/>
      <c r="O19" s="32">
        <v>1</v>
      </c>
      <c r="P19" s="260" t="s">
        <v>125</v>
      </c>
      <c r="Q19" s="260"/>
      <c r="R19" s="260"/>
      <c r="S19">
        <v>2.6608879094672258</v>
      </c>
      <c r="T19" s="66">
        <f t="shared" si="0"/>
        <v>67.320464109520813</v>
      </c>
    </row>
    <row r="20" spans="1:20" ht="18" customHeight="1" x14ac:dyDescent="0.25">
      <c r="A20" s="28">
        <v>51</v>
      </c>
      <c r="B20" s="259" t="s">
        <v>134</v>
      </c>
      <c r="C20" s="259"/>
      <c r="D20" s="259"/>
      <c r="E20" s="259"/>
      <c r="F20" s="259"/>
      <c r="G20" s="30">
        <v>23</v>
      </c>
      <c r="H20" s="10"/>
      <c r="I20" s="31">
        <v>0.55555555555555558</v>
      </c>
      <c r="J20" s="260"/>
      <c r="K20" s="260"/>
      <c r="L20" s="260"/>
      <c r="M20" s="260"/>
      <c r="N20" s="260"/>
      <c r="O20" s="32">
        <v>1</v>
      </c>
      <c r="P20" s="260" t="s">
        <v>125</v>
      </c>
      <c r="Q20" s="260"/>
      <c r="R20" s="260"/>
      <c r="S20">
        <v>2.6608879094672258</v>
      </c>
      <c r="T20" s="66">
        <f t="shared" si="0"/>
        <v>67.320464109520813</v>
      </c>
    </row>
    <row r="21" spans="1:20" ht="18" customHeight="1" x14ac:dyDescent="0.25">
      <c r="A21" s="28">
        <v>52</v>
      </c>
      <c r="B21" s="259" t="s">
        <v>135</v>
      </c>
      <c r="C21" s="259"/>
      <c r="D21" s="259"/>
      <c r="E21" s="259"/>
      <c r="F21" s="259"/>
      <c r="G21" s="30">
        <v>40.5</v>
      </c>
      <c r="H21" s="10"/>
      <c r="I21" s="31">
        <v>0.27430555555555552</v>
      </c>
      <c r="J21" s="260"/>
      <c r="K21" s="260"/>
      <c r="L21" s="260"/>
      <c r="M21" s="260"/>
      <c r="N21" s="260"/>
      <c r="O21" s="32">
        <v>1</v>
      </c>
      <c r="P21" s="260" t="s">
        <v>125</v>
      </c>
      <c r="Q21" s="260"/>
      <c r="R21" s="260"/>
      <c r="S21">
        <v>2.6608879094672258</v>
      </c>
      <c r="T21" s="66">
        <f t="shared" si="0"/>
        <v>118.54255636676491</v>
      </c>
    </row>
    <row r="22" spans="1:20" ht="18" customHeight="1" x14ac:dyDescent="0.25">
      <c r="A22" s="28">
        <v>52</v>
      </c>
      <c r="B22" s="259" t="s">
        <v>135</v>
      </c>
      <c r="C22" s="259"/>
      <c r="D22" s="259"/>
      <c r="E22" s="259"/>
      <c r="F22" s="259"/>
      <c r="G22" s="30">
        <v>40.5</v>
      </c>
      <c r="H22" s="10"/>
      <c r="I22" s="31">
        <v>0.50694444444444442</v>
      </c>
      <c r="J22" s="260"/>
      <c r="K22" s="260"/>
      <c r="L22" s="260"/>
      <c r="M22" s="260"/>
      <c r="N22" s="260"/>
      <c r="O22" s="32">
        <v>1</v>
      </c>
      <c r="P22" s="260" t="s">
        <v>125</v>
      </c>
      <c r="Q22" s="260"/>
      <c r="R22" s="260"/>
      <c r="S22">
        <v>2.6608879094672258</v>
      </c>
      <c r="T22" s="66">
        <f t="shared" si="0"/>
        <v>118.54255636676491</v>
      </c>
    </row>
    <row r="23" spans="1:20" ht="18" customHeight="1" x14ac:dyDescent="0.25">
      <c r="A23" s="28">
        <v>52</v>
      </c>
      <c r="B23" s="259" t="s">
        <v>135</v>
      </c>
      <c r="C23" s="259"/>
      <c r="D23" s="259"/>
      <c r="E23" s="259"/>
      <c r="F23" s="259"/>
      <c r="G23" s="30">
        <v>40.5</v>
      </c>
      <c r="H23" s="10"/>
      <c r="I23" s="31">
        <v>0.59027777777777779</v>
      </c>
      <c r="J23" s="260"/>
      <c r="K23" s="260"/>
      <c r="L23" s="260"/>
      <c r="M23" s="260"/>
      <c r="N23" s="260"/>
      <c r="O23" s="32">
        <v>1</v>
      </c>
      <c r="P23" s="260" t="s">
        <v>125</v>
      </c>
      <c r="Q23" s="260"/>
      <c r="R23" s="260"/>
      <c r="S23">
        <v>2.6608879094672258</v>
      </c>
      <c r="T23" s="66">
        <f t="shared" si="0"/>
        <v>118.54255636676491</v>
      </c>
    </row>
    <row r="24" spans="1:20" ht="18" customHeight="1" x14ac:dyDescent="0.25">
      <c r="A24" s="28">
        <v>53</v>
      </c>
      <c r="B24" s="259" t="s">
        <v>136</v>
      </c>
      <c r="C24" s="259"/>
      <c r="D24" s="259"/>
      <c r="E24" s="259"/>
      <c r="F24" s="259"/>
      <c r="G24" s="30">
        <v>22</v>
      </c>
      <c r="H24" s="10"/>
      <c r="I24" s="31">
        <v>0.27430555555555552</v>
      </c>
      <c r="J24" s="260"/>
      <c r="K24" s="260"/>
      <c r="L24" s="260"/>
      <c r="M24" s="260"/>
      <c r="N24" s="260"/>
      <c r="O24" s="32">
        <v>1</v>
      </c>
      <c r="P24" s="260" t="s">
        <v>125</v>
      </c>
      <c r="Q24" s="260"/>
      <c r="R24" s="260"/>
      <c r="S24">
        <v>2.6608879094672258</v>
      </c>
      <c r="T24" s="66">
        <f t="shared" si="0"/>
        <v>64.393487409106868</v>
      </c>
    </row>
    <row r="25" spans="1:20" ht="18" customHeight="1" x14ac:dyDescent="0.25">
      <c r="A25" s="28">
        <v>53</v>
      </c>
      <c r="B25" s="259" t="s">
        <v>136</v>
      </c>
      <c r="C25" s="259"/>
      <c r="D25" s="259"/>
      <c r="E25" s="259"/>
      <c r="F25" s="259"/>
      <c r="G25" s="30">
        <v>22</v>
      </c>
      <c r="H25" s="10"/>
      <c r="I25" s="31">
        <v>0.56944444444444442</v>
      </c>
      <c r="J25" s="260"/>
      <c r="K25" s="260"/>
      <c r="L25" s="260"/>
      <c r="M25" s="260"/>
      <c r="N25" s="260"/>
      <c r="O25" s="32">
        <v>1</v>
      </c>
      <c r="P25" s="260" t="s">
        <v>125</v>
      </c>
      <c r="Q25" s="260"/>
      <c r="R25" s="260"/>
      <c r="S25">
        <v>2.6608879094672258</v>
      </c>
      <c r="T25" s="66">
        <f t="shared" si="0"/>
        <v>64.393487409106868</v>
      </c>
    </row>
    <row r="26" spans="1:20" ht="18" customHeight="1" thickBot="1" x14ac:dyDescent="0.3">
      <c r="A26" s="261" t="s">
        <v>137</v>
      </c>
      <c r="B26" s="261"/>
      <c r="C26" s="261"/>
      <c r="D26" s="261"/>
      <c r="E26" s="261"/>
      <c r="F26" s="261"/>
      <c r="G26" s="261"/>
      <c r="H26" s="261"/>
      <c r="I26" s="261"/>
      <c r="J26" s="261"/>
      <c r="K26" s="261"/>
      <c r="L26" s="261"/>
      <c r="M26" s="261"/>
      <c r="N26" s="261"/>
      <c r="O26" s="261"/>
      <c r="P26" s="261"/>
      <c r="Q26" s="261"/>
      <c r="R26" s="261"/>
    </row>
    <row r="27" spans="1:20" ht="18" customHeight="1" thickBot="1" x14ac:dyDescent="0.3">
      <c r="A27" s="35" t="s">
        <v>138</v>
      </c>
      <c r="B27" s="259" t="s">
        <v>139</v>
      </c>
      <c r="C27" s="259"/>
      <c r="D27" s="259"/>
      <c r="E27" s="259"/>
      <c r="F27" s="259"/>
      <c r="G27" s="36">
        <v>9.6</v>
      </c>
      <c r="H27" s="10"/>
      <c r="I27" s="37"/>
      <c r="J27" s="260" t="s">
        <v>140</v>
      </c>
      <c r="K27" s="260"/>
      <c r="L27" s="260"/>
      <c r="M27" s="260"/>
      <c r="N27" s="260"/>
      <c r="O27" s="32">
        <v>4</v>
      </c>
      <c r="P27" s="260" t="s">
        <v>4</v>
      </c>
      <c r="Q27" s="260"/>
      <c r="R27" s="260"/>
      <c r="S27">
        <v>2.6608879094672258</v>
      </c>
      <c r="T27" s="66">
        <f>G27*S27*1.1*4</f>
        <v>112.39590529589562</v>
      </c>
    </row>
    <row r="28" spans="1:20" ht="18" customHeight="1" thickBot="1" x14ac:dyDescent="0.3">
      <c r="A28" s="35" t="s">
        <v>141</v>
      </c>
      <c r="B28" s="259" t="s">
        <v>136</v>
      </c>
      <c r="C28" s="259"/>
      <c r="D28" s="259"/>
      <c r="E28" s="259"/>
      <c r="F28" s="259"/>
      <c r="G28" s="36">
        <v>19.5</v>
      </c>
      <c r="H28" s="10"/>
      <c r="I28" s="37"/>
      <c r="J28" s="260" t="s">
        <v>142</v>
      </c>
      <c r="K28" s="260"/>
      <c r="L28" s="260"/>
      <c r="M28" s="260"/>
      <c r="N28" s="260"/>
      <c r="O28" s="32">
        <v>1</v>
      </c>
      <c r="P28" s="260" t="s">
        <v>125</v>
      </c>
      <c r="Q28" s="260"/>
      <c r="R28" s="260"/>
      <c r="S28">
        <v>2.6608879094672258</v>
      </c>
      <c r="T28" s="66">
        <f t="shared" si="0"/>
        <v>57.076045658071997</v>
      </c>
    </row>
    <row r="29" spans="1:20" ht="18" customHeight="1" thickBot="1" x14ac:dyDescent="0.3">
      <c r="A29" s="35" t="s">
        <v>143</v>
      </c>
      <c r="B29" s="259" t="s">
        <v>136</v>
      </c>
      <c r="C29" s="259"/>
      <c r="D29" s="259"/>
      <c r="E29" s="259"/>
      <c r="F29" s="259"/>
      <c r="G29" s="36">
        <v>6</v>
      </c>
      <c r="H29" s="10"/>
      <c r="I29" s="37"/>
      <c r="J29" s="260" t="s">
        <v>144</v>
      </c>
      <c r="K29" s="260"/>
      <c r="L29" s="260"/>
      <c r="M29" s="260"/>
      <c r="N29" s="260"/>
      <c r="O29" s="32">
        <v>1</v>
      </c>
      <c r="P29" s="260" t="s">
        <v>125</v>
      </c>
      <c r="Q29" s="260"/>
      <c r="R29" s="260"/>
      <c r="S29">
        <v>2.6608879094672258</v>
      </c>
      <c r="T29" s="66">
        <f t="shared" si="0"/>
        <v>17.56186020248369</v>
      </c>
    </row>
    <row r="30" spans="1:20" ht="18" customHeight="1" thickBot="1" x14ac:dyDescent="0.3">
      <c r="A30" s="35" t="s">
        <v>145</v>
      </c>
      <c r="B30" s="259" t="s">
        <v>136</v>
      </c>
      <c r="C30" s="259"/>
      <c r="D30" s="259"/>
      <c r="E30" s="259"/>
      <c r="F30" s="259"/>
      <c r="G30" s="36">
        <v>40.5</v>
      </c>
      <c r="H30" s="10"/>
      <c r="I30" s="37"/>
      <c r="J30" s="260" t="s">
        <v>142</v>
      </c>
      <c r="K30" s="260"/>
      <c r="L30" s="260"/>
      <c r="M30" s="260"/>
      <c r="N30" s="260"/>
      <c r="O30" s="32">
        <v>1</v>
      </c>
      <c r="P30" s="260" t="s">
        <v>125</v>
      </c>
      <c r="Q30" s="260"/>
      <c r="R30" s="260"/>
      <c r="S30">
        <v>2.6608879094672258</v>
      </c>
      <c r="T30" s="66">
        <f t="shared" si="0"/>
        <v>118.54255636676491</v>
      </c>
    </row>
    <row r="31" spans="1:20" ht="18" customHeight="1" thickBot="1" x14ac:dyDescent="0.3">
      <c r="A31" s="35" t="s">
        <v>146</v>
      </c>
      <c r="B31" s="259" t="s">
        <v>136</v>
      </c>
      <c r="C31" s="259"/>
      <c r="D31" s="259"/>
      <c r="E31" s="259"/>
      <c r="F31" s="259"/>
      <c r="G31" s="38">
        <v>4.5</v>
      </c>
      <c r="H31" s="10"/>
      <c r="I31" s="37"/>
      <c r="J31" s="260" t="s">
        <v>144</v>
      </c>
      <c r="K31" s="260"/>
      <c r="L31" s="260"/>
      <c r="M31" s="260"/>
      <c r="N31" s="260"/>
      <c r="O31" s="32">
        <v>1</v>
      </c>
      <c r="P31" s="260" t="s">
        <v>125</v>
      </c>
      <c r="Q31" s="260"/>
      <c r="R31" s="260"/>
      <c r="S31">
        <v>2.6608879094672258</v>
      </c>
      <c r="T31" s="66">
        <f t="shared" si="0"/>
        <v>13.17139515186277</v>
      </c>
    </row>
    <row r="32" spans="1:20" ht="18" customHeight="1" x14ac:dyDescent="0.25">
      <c r="A32" s="39"/>
      <c r="B32" s="40"/>
      <c r="C32" s="40"/>
      <c r="D32" s="40"/>
      <c r="E32" s="40"/>
      <c r="F32" s="40"/>
      <c r="G32" s="41"/>
      <c r="I32" s="42"/>
      <c r="J32" s="39"/>
      <c r="K32" s="39"/>
      <c r="L32" s="39"/>
      <c r="M32" s="39"/>
      <c r="N32" s="39"/>
      <c r="O32" s="43"/>
      <c r="P32" s="39"/>
      <c r="Q32" s="39"/>
      <c r="R32" s="39"/>
    </row>
    <row r="33" spans="1:21" ht="18" customHeight="1" x14ac:dyDescent="0.25">
      <c r="A33" s="39"/>
      <c r="B33" s="40"/>
      <c r="C33" s="40"/>
      <c r="D33" s="40"/>
      <c r="E33" s="40"/>
      <c r="F33" s="40"/>
      <c r="G33" s="41"/>
      <c r="I33" s="42"/>
      <c r="J33" s="39"/>
      <c r="K33" s="39"/>
      <c r="L33" s="39"/>
      <c r="M33" s="39"/>
      <c r="N33" s="39"/>
      <c r="O33" s="43"/>
      <c r="P33" s="39"/>
      <c r="Q33" s="39"/>
      <c r="R33" s="39"/>
      <c r="T33" s="67">
        <f>SUM(T2:T31)</f>
        <v>1680.6700213776892</v>
      </c>
      <c r="U33" s="68" t="s">
        <v>173</v>
      </c>
    </row>
    <row r="34" spans="1:21" ht="18" customHeight="1" x14ac:dyDescent="0.25">
      <c r="A34" s="39"/>
      <c r="B34" s="40"/>
      <c r="C34" s="40"/>
      <c r="D34" s="40"/>
      <c r="E34" s="40"/>
      <c r="F34" s="40"/>
      <c r="G34" s="41"/>
      <c r="I34" s="42"/>
      <c r="J34" s="39"/>
      <c r="K34" s="39"/>
      <c r="L34" s="39"/>
      <c r="M34" s="39"/>
      <c r="N34" s="39"/>
      <c r="O34" s="43"/>
      <c r="P34" s="39"/>
      <c r="Q34" s="39"/>
      <c r="R34" s="39"/>
    </row>
    <row r="35" spans="1:21" ht="18" customHeight="1" x14ac:dyDescent="0.25">
      <c r="I35" s="42"/>
      <c r="O35" s="44"/>
    </row>
    <row r="36" spans="1:21" ht="18" customHeight="1" x14ac:dyDescent="0.25">
      <c r="A36" s="40"/>
      <c r="G36" s="45"/>
      <c r="O36" s="44"/>
    </row>
    <row r="37" spans="1:21" ht="18" customHeight="1" x14ac:dyDescent="0.25">
      <c r="A37" s="253" t="s">
        <v>147</v>
      </c>
      <c r="B37" s="254"/>
      <c r="C37" s="254"/>
      <c r="D37" s="255"/>
      <c r="E37" s="46" t="s">
        <v>148</v>
      </c>
      <c r="I37" s="42"/>
    </row>
    <row r="38" spans="1:21" ht="23.25" x14ac:dyDescent="0.25">
      <c r="A38" s="256" t="s">
        <v>149</v>
      </c>
      <c r="B38" s="257"/>
      <c r="C38" s="257"/>
      <c r="D38" s="258"/>
      <c r="E38" s="46" t="s">
        <v>148</v>
      </c>
    </row>
    <row r="39" spans="1:21" ht="23.25" x14ac:dyDescent="0.25">
      <c r="A39" s="256" t="s">
        <v>150</v>
      </c>
      <c r="B39" s="257"/>
      <c r="C39" s="257"/>
      <c r="D39" s="258"/>
      <c r="E39" s="46" t="s">
        <v>148</v>
      </c>
    </row>
    <row r="40" spans="1:21" ht="23.25" x14ac:dyDescent="0.25">
      <c r="A40" s="253" t="s">
        <v>151</v>
      </c>
      <c r="B40" s="254"/>
      <c r="C40" s="254"/>
      <c r="D40" s="255"/>
      <c r="E40" s="46" t="s">
        <v>148</v>
      </c>
    </row>
    <row r="42" spans="1:21" ht="18.75" x14ac:dyDescent="0.25">
      <c r="A42" s="252" t="s">
        <v>152</v>
      </c>
      <c r="B42" s="252"/>
      <c r="C42" s="252"/>
    </row>
    <row r="43" spans="1:21" ht="18.75" x14ac:dyDescent="0.25">
      <c r="A43" s="33" t="s">
        <v>4</v>
      </c>
      <c r="B43" s="252" t="s">
        <v>153</v>
      </c>
      <c r="C43" s="252"/>
      <c r="D43" s="252"/>
      <c r="E43" s="252"/>
      <c r="F43" s="252"/>
      <c r="G43" s="252"/>
      <c r="H43" s="252"/>
    </row>
    <row r="44" spans="1:21" ht="18.75" x14ac:dyDescent="0.25">
      <c r="A44" s="33" t="s">
        <v>57</v>
      </c>
      <c r="B44" s="252" t="s">
        <v>154</v>
      </c>
      <c r="C44" s="252"/>
      <c r="D44" s="252"/>
      <c r="E44" s="252"/>
      <c r="F44" s="252"/>
      <c r="G44" s="252"/>
      <c r="H44" s="252"/>
    </row>
    <row r="45" spans="1:21" ht="18.75" x14ac:dyDescent="0.25">
      <c r="A45" s="33" t="s">
        <v>58</v>
      </c>
      <c r="B45" s="252" t="s">
        <v>155</v>
      </c>
      <c r="C45" s="252"/>
      <c r="D45" s="252"/>
      <c r="E45" s="252"/>
      <c r="F45" s="252"/>
      <c r="G45" s="252"/>
      <c r="H45" s="252"/>
    </row>
    <row r="46" spans="1:21" ht="18.75" x14ac:dyDescent="0.25">
      <c r="A46" s="33" t="s">
        <v>59</v>
      </c>
      <c r="B46" s="252" t="s">
        <v>156</v>
      </c>
      <c r="C46" s="252"/>
      <c r="D46" s="252"/>
      <c r="E46" s="252"/>
      <c r="F46" s="252"/>
      <c r="G46" s="252"/>
      <c r="H46" s="252"/>
    </row>
    <row r="47" spans="1:21" ht="18.75" x14ac:dyDescent="0.25">
      <c r="A47" s="33" t="s">
        <v>60</v>
      </c>
      <c r="B47" s="252" t="s">
        <v>157</v>
      </c>
      <c r="C47" s="252"/>
      <c r="D47" s="252"/>
      <c r="E47" s="252"/>
      <c r="F47" s="252"/>
      <c r="G47" s="252"/>
      <c r="H47" s="252"/>
    </row>
    <row r="48" spans="1:21" ht="18.75" x14ac:dyDescent="0.25">
      <c r="A48" s="33" t="s">
        <v>61</v>
      </c>
      <c r="B48" s="252" t="s">
        <v>158</v>
      </c>
      <c r="C48" s="252"/>
      <c r="D48" s="252"/>
      <c r="E48" s="252"/>
      <c r="F48" s="252"/>
      <c r="G48" s="252"/>
      <c r="H48" s="252"/>
    </row>
    <row r="49" spans="1:8" ht="18.75" x14ac:dyDescent="0.25">
      <c r="A49" s="33" t="s">
        <v>62</v>
      </c>
      <c r="B49" s="252" t="s">
        <v>159</v>
      </c>
      <c r="C49" s="252"/>
      <c r="D49" s="252"/>
      <c r="E49" s="252"/>
      <c r="F49" s="252"/>
      <c r="G49" s="252"/>
      <c r="H49" s="252"/>
    </row>
    <row r="50" spans="1:8" ht="18.75" x14ac:dyDescent="0.25">
      <c r="A50" s="33" t="s">
        <v>63</v>
      </c>
      <c r="B50" s="252" t="s">
        <v>160</v>
      </c>
      <c r="C50" s="252"/>
      <c r="D50" s="252"/>
      <c r="E50" s="252"/>
      <c r="F50" s="252"/>
      <c r="G50" s="252"/>
      <c r="H50" s="252"/>
    </row>
    <row r="51" spans="1:8" ht="18.75" x14ac:dyDescent="0.25">
      <c r="A51" s="33" t="s">
        <v>64</v>
      </c>
      <c r="B51" s="252" t="s">
        <v>161</v>
      </c>
      <c r="C51" s="252"/>
      <c r="D51" s="252"/>
      <c r="E51" s="252"/>
      <c r="F51" s="252"/>
      <c r="G51" s="252"/>
      <c r="H51" s="252"/>
    </row>
    <row r="52" spans="1:8" ht="18.75" x14ac:dyDescent="0.25">
      <c r="A52" s="33" t="s">
        <v>162</v>
      </c>
      <c r="B52" s="252" t="s">
        <v>163</v>
      </c>
      <c r="C52" s="252"/>
      <c r="D52" s="252"/>
      <c r="E52" s="252"/>
      <c r="F52" s="252"/>
      <c r="G52" s="252"/>
      <c r="H52" s="252"/>
    </row>
    <row r="53" spans="1:8" ht="18.75" x14ac:dyDescent="0.25">
      <c r="A53" s="33" t="s">
        <v>66</v>
      </c>
      <c r="B53" s="252" t="s">
        <v>164</v>
      </c>
      <c r="C53" s="252"/>
      <c r="D53" s="252"/>
      <c r="E53" s="252"/>
      <c r="F53" s="252"/>
      <c r="G53" s="252"/>
      <c r="H53" s="252"/>
    </row>
    <row r="54" spans="1:8" ht="18.75" x14ac:dyDescent="0.25">
      <c r="A54" s="33" t="s">
        <v>67</v>
      </c>
      <c r="B54" s="252" t="s">
        <v>165</v>
      </c>
      <c r="C54" s="252"/>
      <c r="D54" s="252"/>
      <c r="E54" s="252"/>
      <c r="F54" s="252"/>
      <c r="G54" s="252"/>
      <c r="H54" s="252"/>
    </row>
  </sheetData>
  <mergeCells count="120">
    <mergeCell ref="B1:F1"/>
    <mergeCell ref="J1:N1"/>
    <mergeCell ref="P1:R1"/>
    <mergeCell ref="B2:F2"/>
    <mergeCell ref="J2:N2"/>
    <mergeCell ref="P2:R2"/>
    <mergeCell ref="B5:F5"/>
    <mergeCell ref="J5:N5"/>
    <mergeCell ref="P5:R5"/>
    <mergeCell ref="V5:AB5"/>
    <mergeCell ref="B6:F6"/>
    <mergeCell ref="J6:N6"/>
    <mergeCell ref="P6:R6"/>
    <mergeCell ref="V6:AB6"/>
    <mergeCell ref="V2:AB2"/>
    <mergeCell ref="B3:F3"/>
    <mergeCell ref="J3:N3"/>
    <mergeCell ref="P3:R3"/>
    <mergeCell ref="V3:AB3"/>
    <mergeCell ref="B4:F4"/>
    <mergeCell ref="J4:N4"/>
    <mergeCell ref="P4:R4"/>
    <mergeCell ref="V4:AB4"/>
    <mergeCell ref="B9:F9"/>
    <mergeCell ref="J9:N9"/>
    <mergeCell ref="P9:R9"/>
    <mergeCell ref="V9:AB9"/>
    <mergeCell ref="B10:F10"/>
    <mergeCell ref="J10:N10"/>
    <mergeCell ref="P10:R10"/>
    <mergeCell ref="V10:AB10"/>
    <mergeCell ref="B7:F7"/>
    <mergeCell ref="J7:N7"/>
    <mergeCell ref="P7:R7"/>
    <mergeCell ref="V7:AB7"/>
    <mergeCell ref="B8:F8"/>
    <mergeCell ref="J8:N8"/>
    <mergeCell ref="P8:R8"/>
    <mergeCell ref="V8:AB8"/>
    <mergeCell ref="V13:AB13"/>
    <mergeCell ref="B14:F14"/>
    <mergeCell ref="J14:N14"/>
    <mergeCell ref="P14:R14"/>
    <mergeCell ref="B11:F11"/>
    <mergeCell ref="J11:N11"/>
    <mergeCell ref="P11:R11"/>
    <mergeCell ref="V11:AB11"/>
    <mergeCell ref="B12:F12"/>
    <mergeCell ref="J12:N12"/>
    <mergeCell ref="P12:R12"/>
    <mergeCell ref="V12:AB12"/>
    <mergeCell ref="B15:F15"/>
    <mergeCell ref="J15:N15"/>
    <mergeCell ref="P15:R15"/>
    <mergeCell ref="B16:F16"/>
    <mergeCell ref="J16:N16"/>
    <mergeCell ref="P16:R16"/>
    <mergeCell ref="B13:F13"/>
    <mergeCell ref="J13:N13"/>
    <mergeCell ref="P13:R13"/>
    <mergeCell ref="B19:F19"/>
    <mergeCell ref="J19:N19"/>
    <mergeCell ref="P19:R19"/>
    <mergeCell ref="B20:F20"/>
    <mergeCell ref="J20:N20"/>
    <mergeCell ref="P20:R20"/>
    <mergeCell ref="B17:F17"/>
    <mergeCell ref="J17:N17"/>
    <mergeCell ref="P17:R17"/>
    <mergeCell ref="B18:F18"/>
    <mergeCell ref="J18:N18"/>
    <mergeCell ref="P18:R18"/>
    <mergeCell ref="B23:F23"/>
    <mergeCell ref="J23:N23"/>
    <mergeCell ref="P23:R23"/>
    <mergeCell ref="B24:F24"/>
    <mergeCell ref="J24:N24"/>
    <mergeCell ref="P24:R24"/>
    <mergeCell ref="B21:F21"/>
    <mergeCell ref="J21:N21"/>
    <mergeCell ref="P21:R21"/>
    <mergeCell ref="B22:F22"/>
    <mergeCell ref="J22:N22"/>
    <mergeCell ref="P22:R22"/>
    <mergeCell ref="B28:F28"/>
    <mergeCell ref="J28:N28"/>
    <mergeCell ref="P28:R28"/>
    <mergeCell ref="B29:F29"/>
    <mergeCell ref="J29:N29"/>
    <mergeCell ref="P29:R29"/>
    <mergeCell ref="B25:F25"/>
    <mergeCell ref="J25:N25"/>
    <mergeCell ref="P25:R25"/>
    <mergeCell ref="A26:R26"/>
    <mergeCell ref="B27:F27"/>
    <mergeCell ref="J27:N27"/>
    <mergeCell ref="P27:R27"/>
    <mergeCell ref="A37:D37"/>
    <mergeCell ref="A38:D38"/>
    <mergeCell ref="A39:D39"/>
    <mergeCell ref="A40:D40"/>
    <mergeCell ref="A42:C42"/>
    <mergeCell ref="B43:H43"/>
    <mergeCell ref="B30:F30"/>
    <mergeCell ref="J30:N30"/>
    <mergeCell ref="P30:R30"/>
    <mergeCell ref="B31:F31"/>
    <mergeCell ref="J31:N31"/>
    <mergeCell ref="P31:R31"/>
    <mergeCell ref="B50:H50"/>
    <mergeCell ref="B51:H51"/>
    <mergeCell ref="B52:H52"/>
    <mergeCell ref="B53:H53"/>
    <mergeCell ref="B54:H54"/>
    <mergeCell ref="B44:H44"/>
    <mergeCell ref="B45:H45"/>
    <mergeCell ref="B46:H46"/>
    <mergeCell ref="B47:H47"/>
    <mergeCell ref="B48:H48"/>
    <mergeCell ref="B49:H49"/>
  </mergeCells>
  <pageMargins left="0.16" right="0.17" top="0.17" bottom="0.17" header="0.19" footer="0.17"/>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50"/>
  <sheetViews>
    <sheetView topLeftCell="A11" workbookViewId="0">
      <selection activeCell="H32" sqref="H32"/>
    </sheetView>
  </sheetViews>
  <sheetFormatPr defaultRowHeight="15" x14ac:dyDescent="0.25"/>
  <cols>
    <col min="1" max="1" width="5.28515625" customWidth="1"/>
    <col min="2" max="2" width="43.28515625" customWidth="1"/>
    <col min="3" max="3" width="7.7109375" style="1" customWidth="1"/>
    <col min="4" max="4" width="7.42578125" style="1" customWidth="1"/>
    <col min="5" max="5" width="11.28515625" customWidth="1"/>
    <col min="6" max="6" width="11.5703125" customWidth="1"/>
    <col min="7" max="7" width="10.7109375" bestFit="1" customWidth="1"/>
    <col min="8" max="13" width="8.7109375" customWidth="1"/>
    <col min="17" max="17" width="9.5703125" style="66" bestFit="1" customWidth="1"/>
    <col min="18" max="18" width="19.85546875" bestFit="1" customWidth="1"/>
  </cols>
  <sheetData>
    <row r="2" spans="1:17" ht="30" x14ac:dyDescent="0.25">
      <c r="A2" s="6" t="s">
        <v>2</v>
      </c>
      <c r="B2" s="6" t="s">
        <v>1</v>
      </c>
      <c r="C2" s="6" t="s">
        <v>3</v>
      </c>
      <c r="D2" s="7" t="s">
        <v>7</v>
      </c>
      <c r="E2" s="6" t="s">
        <v>0</v>
      </c>
      <c r="F2" s="6" t="s">
        <v>11</v>
      </c>
      <c r="G2" s="6" t="s">
        <v>12</v>
      </c>
      <c r="H2" s="6" t="s">
        <v>4</v>
      </c>
      <c r="I2" s="6" t="s">
        <v>14</v>
      </c>
      <c r="J2" s="6" t="s">
        <v>4</v>
      </c>
      <c r="K2" s="6" t="s">
        <v>14</v>
      </c>
      <c r="L2" s="6" t="s">
        <v>4</v>
      </c>
      <c r="M2" s="267" t="s">
        <v>33</v>
      </c>
      <c r="N2" s="268"/>
      <c r="O2" s="269"/>
    </row>
    <row r="3" spans="1:17" ht="21.6" customHeight="1" x14ac:dyDescent="0.25">
      <c r="A3" s="6">
        <v>96</v>
      </c>
      <c r="B3" s="2" t="s">
        <v>81</v>
      </c>
      <c r="C3" s="2" t="s">
        <v>5</v>
      </c>
      <c r="D3" s="2">
        <v>2</v>
      </c>
      <c r="E3" s="3">
        <v>44203</v>
      </c>
      <c r="F3" s="4">
        <v>34.799999999999997</v>
      </c>
      <c r="G3" s="4">
        <f>D3*F3</f>
        <v>69.599999999999994</v>
      </c>
      <c r="H3" s="5">
        <v>0.2638888888888889</v>
      </c>
      <c r="I3" s="5">
        <v>0.59375</v>
      </c>
      <c r="J3" s="2"/>
      <c r="K3" s="2"/>
      <c r="L3" s="2"/>
      <c r="M3" s="267" t="s">
        <v>77</v>
      </c>
      <c r="N3" s="268"/>
      <c r="O3" s="269"/>
      <c r="P3">
        <v>1.9385996456043859</v>
      </c>
      <c r="Q3" s="66">
        <f>G3*P3*1.1</f>
        <v>148.41918886747177</v>
      </c>
    </row>
    <row r="4" spans="1:17" ht="21.6" customHeight="1" x14ac:dyDescent="0.25">
      <c r="A4" s="6">
        <v>96</v>
      </c>
      <c r="B4" s="2" t="s">
        <v>10</v>
      </c>
      <c r="C4" s="2" t="s">
        <v>5</v>
      </c>
      <c r="D4" s="2">
        <v>2</v>
      </c>
      <c r="E4" s="3">
        <v>44203</v>
      </c>
      <c r="F4" s="4">
        <v>29.7</v>
      </c>
      <c r="G4" s="4">
        <v>59.4</v>
      </c>
      <c r="H4" s="5">
        <v>0.27777777777777779</v>
      </c>
      <c r="I4" s="5">
        <v>0.59375</v>
      </c>
      <c r="J4" s="2"/>
      <c r="K4" s="2"/>
      <c r="L4" s="2"/>
      <c r="M4" s="267" t="s">
        <v>77</v>
      </c>
      <c r="N4" s="268"/>
      <c r="O4" s="269"/>
      <c r="P4">
        <v>1.9385996456043859</v>
      </c>
      <c r="Q4" s="66">
        <f t="shared" ref="Q4:Q20" si="0">G4*P4*1.1</f>
        <v>126.66810084379058</v>
      </c>
    </row>
    <row r="5" spans="1:17" ht="21.6" customHeight="1" x14ac:dyDescent="0.25">
      <c r="A5" s="6">
        <v>96</v>
      </c>
      <c r="B5" s="2" t="s">
        <v>10</v>
      </c>
      <c r="C5" s="2" t="s">
        <v>5</v>
      </c>
      <c r="D5" s="2">
        <v>2</v>
      </c>
      <c r="E5" s="2" t="s">
        <v>6</v>
      </c>
      <c r="F5" s="4">
        <v>29.7</v>
      </c>
      <c r="G5" s="4">
        <f t="shared" ref="G5:G20" si="1">D5*F5</f>
        <v>59.4</v>
      </c>
      <c r="H5" s="5">
        <v>0.27777777777777779</v>
      </c>
      <c r="I5" s="5">
        <v>0.59375</v>
      </c>
      <c r="J5" s="2"/>
      <c r="K5" s="2"/>
      <c r="L5" s="2"/>
      <c r="M5" s="267" t="s">
        <v>77</v>
      </c>
      <c r="N5" s="268"/>
      <c r="O5" s="269"/>
      <c r="P5">
        <v>1.9385996456043859</v>
      </c>
      <c r="Q5" s="66">
        <f t="shared" si="0"/>
        <v>126.66810084379058</v>
      </c>
    </row>
    <row r="6" spans="1:17" ht="21.6" customHeight="1" x14ac:dyDescent="0.25">
      <c r="A6" s="6">
        <v>96</v>
      </c>
      <c r="B6" s="2" t="s">
        <v>19</v>
      </c>
      <c r="C6" s="2" t="s">
        <v>4</v>
      </c>
      <c r="D6" s="2">
        <v>2</v>
      </c>
      <c r="E6" s="3">
        <v>44203</v>
      </c>
      <c r="F6" s="4">
        <v>16.2</v>
      </c>
      <c r="G6" s="4">
        <v>32.4</v>
      </c>
      <c r="H6" s="5">
        <v>0.2986111111111111</v>
      </c>
      <c r="I6" s="5"/>
      <c r="J6" s="5">
        <v>0.30555555555555552</v>
      </c>
      <c r="K6" s="5"/>
      <c r="L6" s="2"/>
      <c r="M6" s="267" t="s">
        <v>77</v>
      </c>
      <c r="N6" s="268"/>
      <c r="O6" s="269"/>
      <c r="P6">
        <v>1.9385996456043859</v>
      </c>
      <c r="Q6" s="66">
        <f t="shared" si="0"/>
        <v>69.091691369340325</v>
      </c>
    </row>
    <row r="7" spans="1:17" ht="21.6" customHeight="1" x14ac:dyDescent="0.25">
      <c r="A7" s="6">
        <v>96</v>
      </c>
      <c r="B7" s="2" t="s">
        <v>18</v>
      </c>
      <c r="C7" s="2" t="s">
        <v>14</v>
      </c>
      <c r="D7" s="2">
        <v>2</v>
      </c>
      <c r="E7" s="3">
        <v>44203</v>
      </c>
      <c r="F7" s="4">
        <v>16.2</v>
      </c>
      <c r="G7" s="4">
        <f t="shared" si="1"/>
        <v>32.4</v>
      </c>
      <c r="H7" s="5"/>
      <c r="I7" s="5">
        <v>0.55208333333333337</v>
      </c>
      <c r="J7" s="5"/>
      <c r="K7" s="5">
        <v>0.59375</v>
      </c>
      <c r="L7" s="2"/>
      <c r="M7" s="267" t="s">
        <v>77</v>
      </c>
      <c r="N7" s="268"/>
      <c r="O7" s="269"/>
      <c r="P7">
        <v>1.9385996456043859</v>
      </c>
      <c r="Q7" s="66">
        <f t="shared" si="0"/>
        <v>69.091691369340325</v>
      </c>
    </row>
    <row r="8" spans="1:17" ht="21.6" customHeight="1" x14ac:dyDescent="0.25">
      <c r="A8" s="6">
        <v>80</v>
      </c>
      <c r="B8" s="2" t="s">
        <v>13</v>
      </c>
      <c r="C8" s="2" t="s">
        <v>5</v>
      </c>
      <c r="D8" s="2">
        <v>2</v>
      </c>
      <c r="E8" s="3">
        <v>44203</v>
      </c>
      <c r="F8" s="4">
        <v>23</v>
      </c>
      <c r="G8" s="4">
        <f t="shared" si="1"/>
        <v>46</v>
      </c>
      <c r="H8" s="5">
        <v>0.3263888888888889</v>
      </c>
      <c r="I8" s="5">
        <v>0.52083333333333337</v>
      </c>
      <c r="J8" s="2"/>
      <c r="K8" s="2"/>
      <c r="L8" s="2"/>
      <c r="M8" s="267" t="s">
        <v>77</v>
      </c>
      <c r="N8" s="268"/>
      <c r="O8" s="269"/>
      <c r="P8">
        <v>1.9385996456043859</v>
      </c>
      <c r="Q8" s="66">
        <f t="shared" si="0"/>
        <v>98.093142067581937</v>
      </c>
    </row>
    <row r="9" spans="1:17" s="17" customFormat="1" ht="21.6" customHeight="1" x14ac:dyDescent="0.25">
      <c r="A9" s="11">
        <v>82</v>
      </c>
      <c r="B9" s="12" t="s">
        <v>17</v>
      </c>
      <c r="C9" s="13" t="s">
        <v>5</v>
      </c>
      <c r="D9" s="12">
        <v>2</v>
      </c>
      <c r="E9" s="14">
        <v>44203</v>
      </c>
      <c r="F9" s="15">
        <v>26.5</v>
      </c>
      <c r="G9" s="15">
        <f t="shared" si="1"/>
        <v>53</v>
      </c>
      <c r="H9" s="16">
        <v>0.29166666666666669</v>
      </c>
      <c r="I9" s="16"/>
      <c r="J9" s="12"/>
      <c r="K9" s="12"/>
      <c r="L9" s="12"/>
      <c r="M9" s="267" t="s">
        <v>78</v>
      </c>
      <c r="N9" s="268"/>
      <c r="O9" s="269"/>
      <c r="P9">
        <v>1.9385996456043859</v>
      </c>
      <c r="Q9" s="66">
        <f t="shared" si="0"/>
        <v>113.02035933873572</v>
      </c>
    </row>
    <row r="10" spans="1:17" s="22" customFormat="1" ht="21.6" customHeight="1" x14ac:dyDescent="0.25">
      <c r="A10" s="18">
        <v>80</v>
      </c>
      <c r="B10" s="12" t="s">
        <v>20</v>
      </c>
      <c r="C10" s="13" t="s">
        <v>5</v>
      </c>
      <c r="D10" s="12">
        <v>2</v>
      </c>
      <c r="E10" s="14">
        <v>44203</v>
      </c>
      <c r="F10" s="19" t="s">
        <v>21</v>
      </c>
      <c r="G10" s="19" t="s">
        <v>22</v>
      </c>
      <c r="H10" s="20">
        <v>0.29166666666666669</v>
      </c>
      <c r="I10" s="20">
        <v>0.54861111111111105</v>
      </c>
      <c r="J10" s="21"/>
      <c r="K10" s="21"/>
      <c r="L10" s="21"/>
      <c r="M10" s="267" t="s">
        <v>78</v>
      </c>
      <c r="N10" s="268"/>
      <c r="O10" s="269"/>
      <c r="P10">
        <v>1.9385996456043859</v>
      </c>
      <c r="Q10" s="66">
        <f t="shared" si="0"/>
        <v>62.267820616812877</v>
      </c>
    </row>
    <row r="11" spans="1:17" s="22" customFormat="1" ht="21.6" customHeight="1" x14ac:dyDescent="0.25">
      <c r="A11" s="18">
        <v>84</v>
      </c>
      <c r="B11" s="12" t="s">
        <v>23</v>
      </c>
      <c r="C11" s="13" t="s">
        <v>5</v>
      </c>
      <c r="D11" s="12">
        <v>2</v>
      </c>
      <c r="E11" s="14">
        <v>44203</v>
      </c>
      <c r="F11" s="19" t="s">
        <v>24</v>
      </c>
      <c r="G11" s="19" t="s">
        <v>25</v>
      </c>
      <c r="H11" s="20">
        <v>0.28472222222222221</v>
      </c>
      <c r="I11" s="20">
        <v>0.55208333333333337</v>
      </c>
      <c r="J11" s="21"/>
      <c r="K11" s="21"/>
      <c r="L11" s="21"/>
      <c r="M11" s="267" t="s">
        <v>78</v>
      </c>
      <c r="N11" s="268"/>
      <c r="O11" s="269"/>
      <c r="P11">
        <v>1.9385996456043859</v>
      </c>
      <c r="Q11" s="66">
        <f t="shared" si="0"/>
        <v>92.97523900318636</v>
      </c>
    </row>
    <row r="12" spans="1:17" ht="21.6" customHeight="1" x14ac:dyDescent="0.25">
      <c r="A12" s="6" t="s">
        <v>26</v>
      </c>
      <c r="B12" s="2" t="s">
        <v>15</v>
      </c>
      <c r="C12" s="2" t="s">
        <v>5</v>
      </c>
      <c r="D12" s="2">
        <v>4</v>
      </c>
      <c r="E12" s="3">
        <v>44203</v>
      </c>
      <c r="F12" s="4">
        <v>6</v>
      </c>
      <c r="G12" s="4">
        <f t="shared" si="1"/>
        <v>24</v>
      </c>
      <c r="H12" s="5">
        <v>0.48958333333333331</v>
      </c>
      <c r="I12" s="5">
        <v>0.50347222222222221</v>
      </c>
      <c r="J12" s="5">
        <v>0.51736111111111105</v>
      </c>
      <c r="K12" s="5">
        <v>0.53125</v>
      </c>
      <c r="L12" s="2"/>
      <c r="M12" s="267" t="s">
        <v>77</v>
      </c>
      <c r="N12" s="268"/>
      <c r="O12" s="269"/>
      <c r="P12">
        <v>1.9904279637746967</v>
      </c>
      <c r="Q12" s="66">
        <f t="shared" si="0"/>
        <v>52.547298243651994</v>
      </c>
    </row>
    <row r="13" spans="1:17" ht="21.6" customHeight="1" x14ac:dyDescent="0.25">
      <c r="A13" s="6" t="s">
        <v>26</v>
      </c>
      <c r="B13" s="2" t="s">
        <v>28</v>
      </c>
      <c r="C13" s="2" t="s">
        <v>4</v>
      </c>
      <c r="D13" s="2">
        <v>2</v>
      </c>
      <c r="E13" s="3">
        <v>44203</v>
      </c>
      <c r="F13" s="4">
        <v>19.100000000000001</v>
      </c>
      <c r="G13" s="4">
        <v>38.200000000000003</v>
      </c>
      <c r="H13" s="5">
        <v>0.2986111111111111</v>
      </c>
      <c r="I13" s="5"/>
      <c r="J13" s="5">
        <v>0.30208333333333331</v>
      </c>
      <c r="K13" s="5"/>
      <c r="L13" s="2"/>
      <c r="M13" s="267" t="s">
        <v>77</v>
      </c>
      <c r="N13" s="268"/>
      <c r="O13" s="269"/>
      <c r="P13">
        <v>1.9904279637746967</v>
      </c>
      <c r="Q13" s="66">
        <f t="shared" si="0"/>
        <v>83.637783037812767</v>
      </c>
    </row>
    <row r="14" spans="1:17" s="17" customFormat="1" ht="21.6" customHeight="1" x14ac:dyDescent="0.25">
      <c r="A14" s="11">
        <v>80</v>
      </c>
      <c r="B14" s="12" t="s">
        <v>29</v>
      </c>
      <c r="C14" s="12" t="s">
        <v>14</v>
      </c>
      <c r="D14" s="12">
        <v>2</v>
      </c>
      <c r="E14" s="14">
        <v>44203</v>
      </c>
      <c r="F14" s="4">
        <v>19.100000000000001</v>
      </c>
      <c r="G14" s="15">
        <f t="shared" si="1"/>
        <v>38.200000000000003</v>
      </c>
      <c r="H14" s="16"/>
      <c r="I14" s="16">
        <v>0.52083333333333337</v>
      </c>
      <c r="J14" s="16"/>
      <c r="K14" s="16">
        <v>0.55208333333333337</v>
      </c>
      <c r="L14" s="12"/>
      <c r="M14" s="267" t="s">
        <v>77</v>
      </c>
      <c r="N14" s="268"/>
      <c r="O14" s="269"/>
      <c r="P14" s="17">
        <v>1.9385996456043859</v>
      </c>
      <c r="Q14" s="66">
        <f t="shared" si="0"/>
        <v>81.459957108296308</v>
      </c>
    </row>
    <row r="15" spans="1:17" ht="21.6" customHeight="1" x14ac:dyDescent="0.25">
      <c r="A15" s="6" t="s">
        <v>26</v>
      </c>
      <c r="B15" s="2" t="s">
        <v>30</v>
      </c>
      <c r="C15" s="2" t="s">
        <v>4</v>
      </c>
      <c r="D15" s="2">
        <v>2</v>
      </c>
      <c r="E15" s="3">
        <v>44203</v>
      </c>
      <c r="F15" s="4">
        <v>9.6999999999999993</v>
      </c>
      <c r="G15" s="4">
        <f t="shared" si="1"/>
        <v>19.399999999999999</v>
      </c>
      <c r="H15" s="5">
        <v>0.30902777777777779</v>
      </c>
      <c r="I15" s="5"/>
      <c r="J15" s="5">
        <v>0.31944444444444448</v>
      </c>
      <c r="K15" s="5"/>
      <c r="L15" s="5"/>
      <c r="M15" s="267" t="s">
        <v>78</v>
      </c>
      <c r="N15" s="268"/>
      <c r="O15" s="269"/>
      <c r="P15">
        <v>1.9904279637746967</v>
      </c>
      <c r="Q15" s="66">
        <f t="shared" si="0"/>
        <v>42.475732746952026</v>
      </c>
    </row>
    <row r="16" spans="1:17" ht="21.6" customHeight="1" x14ac:dyDescent="0.25">
      <c r="A16" s="6" t="s">
        <v>26</v>
      </c>
      <c r="B16" s="2" t="s">
        <v>31</v>
      </c>
      <c r="C16" s="2" t="s">
        <v>14</v>
      </c>
      <c r="D16" s="2">
        <v>4</v>
      </c>
      <c r="E16" s="3">
        <v>44203</v>
      </c>
      <c r="F16" s="4">
        <v>9.6999999999999993</v>
      </c>
      <c r="G16" s="4">
        <f t="shared" si="1"/>
        <v>38.799999999999997</v>
      </c>
      <c r="H16" s="5"/>
      <c r="I16" s="5">
        <v>0.50694444444444442</v>
      </c>
      <c r="J16" s="5"/>
      <c r="K16" s="5">
        <v>0.55208333333333337</v>
      </c>
      <c r="L16" s="5"/>
      <c r="M16" s="267" t="s">
        <v>78</v>
      </c>
      <c r="N16" s="268"/>
      <c r="O16" s="269"/>
      <c r="P16">
        <v>1.9904279637746967</v>
      </c>
      <c r="Q16" s="66">
        <f t="shared" si="0"/>
        <v>84.951465493904053</v>
      </c>
    </row>
    <row r="17" spans="1:18" ht="21.6" customHeight="1" x14ac:dyDescent="0.25">
      <c r="A17" s="6">
        <v>92</v>
      </c>
      <c r="B17" s="2" t="s">
        <v>27</v>
      </c>
      <c r="C17" s="2" t="s">
        <v>5</v>
      </c>
      <c r="D17" s="2">
        <v>2</v>
      </c>
      <c r="E17" s="3">
        <v>44203</v>
      </c>
      <c r="F17" s="4">
        <v>60</v>
      </c>
      <c r="G17" s="4">
        <f t="shared" si="1"/>
        <v>120</v>
      </c>
      <c r="H17" s="5">
        <v>0.31944444444444448</v>
      </c>
      <c r="I17" s="5">
        <v>0.52777777777777779</v>
      </c>
      <c r="J17" s="2"/>
      <c r="K17" s="2"/>
      <c r="L17" s="2"/>
      <c r="M17" s="267" t="s">
        <v>79</v>
      </c>
      <c r="N17" s="268"/>
      <c r="O17" s="269"/>
      <c r="P17">
        <v>1.9385996456043859</v>
      </c>
      <c r="Q17" s="66">
        <f t="shared" si="0"/>
        <v>255.89515321977899</v>
      </c>
    </row>
    <row r="18" spans="1:18" ht="21.6" customHeight="1" x14ac:dyDescent="0.25">
      <c r="A18" s="6">
        <v>100</v>
      </c>
      <c r="B18" s="2" t="s">
        <v>8</v>
      </c>
      <c r="C18" s="2" t="s">
        <v>4</v>
      </c>
      <c r="D18" s="2">
        <v>1</v>
      </c>
      <c r="E18" s="3">
        <v>44203</v>
      </c>
      <c r="F18" s="4">
        <v>11.6</v>
      </c>
      <c r="G18" s="4">
        <f t="shared" si="1"/>
        <v>11.6</v>
      </c>
      <c r="H18" s="5">
        <v>0.5625</v>
      </c>
      <c r="I18" s="2"/>
      <c r="J18" s="2"/>
      <c r="K18" s="2"/>
      <c r="L18" s="2"/>
      <c r="M18" s="267" t="s">
        <v>79</v>
      </c>
      <c r="N18" s="268"/>
      <c r="O18" s="269"/>
      <c r="P18">
        <v>1.9385996456043859</v>
      </c>
      <c r="Q18" s="66">
        <f t="shared" si="0"/>
        <v>24.736531477911967</v>
      </c>
    </row>
    <row r="19" spans="1:18" ht="21.6" customHeight="1" x14ac:dyDescent="0.25">
      <c r="A19" s="6">
        <v>93</v>
      </c>
      <c r="B19" s="2" t="s">
        <v>32</v>
      </c>
      <c r="C19" s="2" t="s">
        <v>5</v>
      </c>
      <c r="D19" s="2">
        <v>2</v>
      </c>
      <c r="E19" s="3">
        <v>44203</v>
      </c>
      <c r="F19" s="4">
        <v>40.799999999999997</v>
      </c>
      <c r="G19" s="4">
        <f t="shared" si="1"/>
        <v>81.599999999999994</v>
      </c>
      <c r="H19" s="5">
        <v>0.29166666666666669</v>
      </c>
      <c r="I19" s="5">
        <v>0.55555555555555558</v>
      </c>
      <c r="J19" s="2"/>
      <c r="K19" s="2"/>
      <c r="L19" s="2"/>
      <c r="M19" s="267" t="s">
        <v>80</v>
      </c>
      <c r="N19" s="268"/>
      <c r="O19" s="269"/>
      <c r="P19">
        <v>1.9385996456043859</v>
      </c>
      <c r="Q19" s="66">
        <f t="shared" si="0"/>
        <v>174.0087041894497</v>
      </c>
    </row>
    <row r="20" spans="1:18" ht="21.6" customHeight="1" x14ac:dyDescent="0.25">
      <c r="A20" s="6">
        <v>10</v>
      </c>
      <c r="B20" s="2" t="s">
        <v>9</v>
      </c>
      <c r="C20" s="2" t="s">
        <v>5</v>
      </c>
      <c r="D20" s="2">
        <v>4</v>
      </c>
      <c r="E20" s="3">
        <v>44203</v>
      </c>
      <c r="F20" s="4">
        <v>100.9</v>
      </c>
      <c r="G20" s="4">
        <f t="shared" si="1"/>
        <v>403.6</v>
      </c>
      <c r="H20" s="5">
        <v>0.2638888888888889</v>
      </c>
      <c r="I20" s="5">
        <v>0.58333333333333337</v>
      </c>
      <c r="J20" s="5">
        <v>0.30555555555555552</v>
      </c>
      <c r="K20" s="5">
        <v>0.65277777777777779</v>
      </c>
      <c r="L20" s="2"/>
      <c r="M20" s="267" t="s">
        <v>82</v>
      </c>
      <c r="N20" s="268"/>
      <c r="O20" s="269"/>
      <c r="P20">
        <v>1.9385996456043859</v>
      </c>
      <c r="Q20" s="66">
        <f t="shared" si="0"/>
        <v>860.66069866252326</v>
      </c>
    </row>
    <row r="21" spans="1:18" ht="21.6" customHeight="1" x14ac:dyDescent="0.25">
      <c r="A21" s="2"/>
      <c r="B21" s="2"/>
      <c r="C21" s="2"/>
      <c r="D21" s="2"/>
      <c r="E21" s="2"/>
      <c r="F21" s="4"/>
      <c r="G21" s="2"/>
      <c r="H21" s="2"/>
      <c r="I21" s="2"/>
      <c r="J21" s="2"/>
      <c r="K21" s="2"/>
      <c r="L21" s="2"/>
      <c r="M21" s="2"/>
      <c r="N21" s="10"/>
      <c r="O21" s="10"/>
    </row>
    <row r="22" spans="1:18" ht="21.6" customHeight="1" x14ac:dyDescent="0.25">
      <c r="A22" s="2"/>
      <c r="B22" s="2"/>
      <c r="C22" s="2" t="s">
        <v>12</v>
      </c>
      <c r="D22" s="2">
        <f>SUM(D3:D21)</f>
        <v>41</v>
      </c>
      <c r="E22" s="2"/>
      <c r="F22" s="4" t="s">
        <v>16</v>
      </c>
      <c r="G22" s="8">
        <f>SUM(G3:G20)</f>
        <v>1127.5999999999999</v>
      </c>
      <c r="H22" s="2"/>
      <c r="I22" s="4"/>
      <c r="J22" s="2"/>
      <c r="K22" s="2"/>
      <c r="L22" s="2"/>
      <c r="M22" s="2"/>
      <c r="N22" s="10"/>
      <c r="O22" s="10"/>
      <c r="Q22" s="67">
        <f>SUM(Q3:Q20)</f>
        <v>2566.6686585003317</v>
      </c>
      <c r="R22" s="68" t="s">
        <v>173</v>
      </c>
    </row>
    <row r="24" spans="1:18" x14ac:dyDescent="0.25">
      <c r="A24" s="270" t="s">
        <v>46</v>
      </c>
      <c r="B24" s="271"/>
    </row>
    <row r="25" spans="1:18" x14ac:dyDescent="0.25">
      <c r="A25" s="270"/>
      <c r="B25" s="271"/>
    </row>
    <row r="26" spans="1:18" x14ac:dyDescent="0.25">
      <c r="A26" s="2" t="s">
        <v>4</v>
      </c>
      <c r="B26" s="10" t="s">
        <v>34</v>
      </c>
    </row>
    <row r="27" spans="1:18" x14ac:dyDescent="0.25">
      <c r="A27" s="2" t="s">
        <v>57</v>
      </c>
      <c r="B27" s="10" t="s">
        <v>35</v>
      </c>
      <c r="K27" t="s">
        <v>519</v>
      </c>
      <c r="P27" s="9"/>
    </row>
    <row r="28" spans="1:18" x14ac:dyDescent="0.25">
      <c r="A28" s="2" t="s">
        <v>58</v>
      </c>
      <c r="B28" s="10" t="s">
        <v>36</v>
      </c>
    </row>
    <row r="29" spans="1:18" x14ac:dyDescent="0.25">
      <c r="A29" s="2" t="s">
        <v>59</v>
      </c>
      <c r="B29" s="10" t="s">
        <v>42</v>
      </c>
      <c r="K29" t="s">
        <v>522</v>
      </c>
    </row>
    <row r="30" spans="1:18" x14ac:dyDescent="0.25">
      <c r="A30" s="2" t="s">
        <v>60</v>
      </c>
      <c r="B30" s="10" t="s">
        <v>37</v>
      </c>
      <c r="K30" t="s">
        <v>514</v>
      </c>
    </row>
    <row r="31" spans="1:18" x14ac:dyDescent="0.25">
      <c r="A31" s="2" t="s">
        <v>61</v>
      </c>
      <c r="B31" s="10" t="s">
        <v>39</v>
      </c>
      <c r="K31" t="s">
        <v>515</v>
      </c>
    </row>
    <row r="32" spans="1:18" x14ac:dyDescent="0.25">
      <c r="A32" s="2" t="s">
        <v>62</v>
      </c>
      <c r="B32" s="10" t="s">
        <v>38</v>
      </c>
      <c r="K32" t="s">
        <v>516</v>
      </c>
    </row>
    <row r="33" spans="1:11" x14ac:dyDescent="0.25">
      <c r="A33" s="2"/>
      <c r="B33" s="10"/>
    </row>
    <row r="34" spans="1:11" x14ac:dyDescent="0.25">
      <c r="A34" s="2" t="s">
        <v>63</v>
      </c>
      <c r="B34" s="10" t="s">
        <v>40</v>
      </c>
      <c r="K34" t="s">
        <v>520</v>
      </c>
    </row>
    <row r="35" spans="1:11" x14ac:dyDescent="0.25">
      <c r="A35" s="2" t="s">
        <v>64</v>
      </c>
      <c r="B35" s="10" t="s">
        <v>41</v>
      </c>
      <c r="K35" t="s">
        <v>517</v>
      </c>
    </row>
    <row r="36" spans="1:11" x14ac:dyDescent="0.25">
      <c r="A36" s="2" t="s">
        <v>65</v>
      </c>
      <c r="B36" s="10" t="s">
        <v>43</v>
      </c>
    </row>
    <row r="37" spans="1:11" x14ac:dyDescent="0.25">
      <c r="A37" s="2" t="s">
        <v>66</v>
      </c>
      <c r="B37" s="10" t="s">
        <v>44</v>
      </c>
      <c r="K37" t="s">
        <v>518</v>
      </c>
    </row>
    <row r="38" spans="1:11" x14ac:dyDescent="0.25">
      <c r="A38" s="2" t="s">
        <v>67</v>
      </c>
      <c r="B38" s="10" t="s">
        <v>45</v>
      </c>
      <c r="K38" t="s">
        <v>521</v>
      </c>
    </row>
    <row r="39" spans="1:11" x14ac:dyDescent="0.25">
      <c r="A39" s="2"/>
      <c r="B39" s="10"/>
    </row>
    <row r="40" spans="1:11" x14ac:dyDescent="0.25">
      <c r="A40" s="2" t="s">
        <v>68</v>
      </c>
      <c r="B40" s="10" t="s">
        <v>47</v>
      </c>
    </row>
    <row r="41" spans="1:11" x14ac:dyDescent="0.25">
      <c r="A41" s="2" t="s">
        <v>69</v>
      </c>
      <c r="B41" s="10" t="s">
        <v>48</v>
      </c>
    </row>
    <row r="42" spans="1:11" x14ac:dyDescent="0.25">
      <c r="A42" s="2" t="s">
        <v>70</v>
      </c>
      <c r="B42" s="10" t="s">
        <v>49</v>
      </c>
    </row>
    <row r="43" spans="1:11" x14ac:dyDescent="0.25">
      <c r="A43" s="2" t="s">
        <v>14</v>
      </c>
      <c r="B43" s="10" t="s">
        <v>51</v>
      </c>
    </row>
    <row r="44" spans="1:11" x14ac:dyDescent="0.25">
      <c r="A44" s="2" t="s">
        <v>71</v>
      </c>
      <c r="B44" s="10" t="s">
        <v>50</v>
      </c>
    </row>
    <row r="45" spans="1:11" x14ac:dyDescent="0.25">
      <c r="A45" s="2"/>
      <c r="B45" s="10"/>
    </row>
    <row r="46" spans="1:11" x14ac:dyDescent="0.25">
      <c r="A46" s="2" t="s">
        <v>72</v>
      </c>
      <c r="B46" s="10" t="s">
        <v>52</v>
      </c>
    </row>
    <row r="47" spans="1:11" x14ac:dyDescent="0.25">
      <c r="A47" s="2" t="s">
        <v>73</v>
      </c>
      <c r="B47" s="10" t="s">
        <v>53</v>
      </c>
    </row>
    <row r="48" spans="1:11" x14ac:dyDescent="0.25">
      <c r="A48" s="2" t="s">
        <v>74</v>
      </c>
      <c r="B48" s="10" t="s">
        <v>54</v>
      </c>
    </row>
    <row r="49" spans="1:2" x14ac:dyDescent="0.25">
      <c r="A49" s="2" t="s">
        <v>75</v>
      </c>
      <c r="B49" s="10" t="s">
        <v>55</v>
      </c>
    </row>
    <row r="50" spans="1:2" x14ac:dyDescent="0.25">
      <c r="A50" s="2" t="s">
        <v>76</v>
      </c>
      <c r="B50" s="10" t="s">
        <v>56</v>
      </c>
    </row>
  </sheetData>
  <mergeCells count="21">
    <mergeCell ref="M20:O20"/>
    <mergeCell ref="A25:B25"/>
    <mergeCell ref="A24:B24"/>
    <mergeCell ref="M14:O14"/>
    <mergeCell ref="M15:O15"/>
    <mergeCell ref="M16:O16"/>
    <mergeCell ref="M17:O17"/>
    <mergeCell ref="M18:O18"/>
    <mergeCell ref="M19:O19"/>
    <mergeCell ref="M13:O13"/>
    <mergeCell ref="M2:O2"/>
    <mergeCell ref="M3:O3"/>
    <mergeCell ref="M4:O4"/>
    <mergeCell ref="M5:O5"/>
    <mergeCell ref="M6:O6"/>
    <mergeCell ref="M7:O7"/>
    <mergeCell ref="M8:O8"/>
    <mergeCell ref="M9:O9"/>
    <mergeCell ref="M10:O10"/>
    <mergeCell ref="M11:O11"/>
    <mergeCell ref="M12:O12"/>
  </mergeCells>
  <pageMargins left="0.7" right="0.7" top="0.75" bottom="0.75" header="0.3" footer="0.3"/>
  <pageSetup paperSize="8"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5054E-AF52-4389-8F14-5F7AA44188FE}">
  <dimension ref="A1:N34"/>
  <sheetViews>
    <sheetView workbookViewId="0">
      <selection activeCell="M33" sqref="M33:N33"/>
    </sheetView>
  </sheetViews>
  <sheetFormatPr defaultColWidth="15.28515625" defaultRowHeight="15" x14ac:dyDescent="0.25"/>
  <cols>
    <col min="1" max="1" width="22.5703125" customWidth="1"/>
    <col min="2" max="2" width="30.85546875" bestFit="1" customWidth="1"/>
    <col min="3" max="3" width="6" bestFit="1" customWidth="1"/>
    <col min="4" max="4" width="12.7109375" bestFit="1" customWidth="1"/>
    <col min="5" max="5" width="13.85546875" bestFit="1" customWidth="1"/>
    <col min="6" max="6" width="28.42578125" bestFit="1" customWidth="1"/>
    <col min="7" max="7" width="26" bestFit="1" customWidth="1"/>
    <col min="8" max="8" width="14.5703125" bestFit="1" customWidth="1"/>
    <col min="9" max="9" width="16.5703125" bestFit="1" customWidth="1"/>
    <col min="10" max="10" width="18.42578125" bestFit="1" customWidth="1"/>
    <col min="11" max="11" width="15" bestFit="1" customWidth="1"/>
    <col min="12" max="12" width="6.5703125" customWidth="1"/>
    <col min="13" max="13" width="11" customWidth="1"/>
    <col min="14" max="14" width="19.85546875" bestFit="1" customWidth="1"/>
  </cols>
  <sheetData>
    <row r="1" spans="1:13" x14ac:dyDescent="0.25">
      <c r="F1" s="272" t="s">
        <v>83</v>
      </c>
      <c r="G1" s="272" t="s">
        <v>84</v>
      </c>
    </row>
    <row r="2" spans="1:13" x14ac:dyDescent="0.25">
      <c r="F2" s="272"/>
      <c r="G2" s="272"/>
    </row>
    <row r="3" spans="1:13" x14ac:dyDescent="0.25">
      <c r="F3" s="272"/>
      <c r="G3" s="272"/>
      <c r="H3" s="23"/>
    </row>
    <row r="4" spans="1:13" x14ac:dyDescent="0.25">
      <c r="A4" s="10" t="s">
        <v>85</v>
      </c>
      <c r="B4" s="10" t="s">
        <v>86</v>
      </c>
      <c r="C4" s="10" t="s">
        <v>87</v>
      </c>
      <c r="D4" s="10" t="s">
        <v>88</v>
      </c>
      <c r="E4" s="10" t="s">
        <v>89</v>
      </c>
      <c r="F4" s="24">
        <v>75</v>
      </c>
      <c r="G4" s="24">
        <v>50</v>
      </c>
      <c r="H4" s="25" t="s">
        <v>90</v>
      </c>
      <c r="I4" s="10" t="s">
        <v>91</v>
      </c>
      <c r="J4" s="10" t="s">
        <v>92</v>
      </c>
      <c r="K4" s="10" t="s">
        <v>93</v>
      </c>
      <c r="M4" s="66"/>
    </row>
    <row r="5" spans="1:13" x14ac:dyDescent="0.25">
      <c r="A5" s="10">
        <v>1</v>
      </c>
      <c r="B5" s="10" t="s">
        <v>94</v>
      </c>
      <c r="C5" s="10">
        <v>23.8</v>
      </c>
      <c r="D5" s="10">
        <v>140</v>
      </c>
      <c r="E5" s="10">
        <v>51</v>
      </c>
      <c r="F5" s="10">
        <f>D5*$F$4/100</f>
        <v>105</v>
      </c>
      <c r="G5" s="10">
        <f>E5*$G$4/100</f>
        <v>25.5</v>
      </c>
      <c r="H5" s="10">
        <f>_xlfn.CEILING.MATH(F5/G5)</f>
        <v>5</v>
      </c>
      <c r="I5" s="10">
        <v>2</v>
      </c>
      <c r="J5" s="10">
        <f>H5-I5</f>
        <v>3</v>
      </c>
      <c r="K5" s="10">
        <f>C5*2*J5</f>
        <v>142.80000000000001</v>
      </c>
      <c r="L5">
        <v>1.8757440256957114</v>
      </c>
      <c r="M5" s="66">
        <f>K5*L5*1.1</f>
        <v>294.64187155628241</v>
      </c>
    </row>
    <row r="6" spans="1:13" x14ac:dyDescent="0.25">
      <c r="A6" s="10">
        <v>2</v>
      </c>
      <c r="B6" s="10" t="s">
        <v>95</v>
      </c>
      <c r="C6" s="10"/>
      <c r="D6" s="10">
        <v>18</v>
      </c>
      <c r="E6" s="10">
        <v>25</v>
      </c>
      <c r="F6" s="10">
        <f>D6*$F$4/100</f>
        <v>13.5</v>
      </c>
      <c r="G6" s="10">
        <f>E6*$G$4/100</f>
        <v>12.5</v>
      </c>
      <c r="H6" s="10">
        <f>_xlfn.CEILING.MATH(F6/G6)</f>
        <v>2</v>
      </c>
      <c r="I6" s="10">
        <v>2</v>
      </c>
      <c r="J6" s="10">
        <f>H6-I6</f>
        <v>0</v>
      </c>
      <c r="K6" s="10">
        <f t="shared" ref="K6:K31" si="0">C6*2*J6</f>
        <v>0</v>
      </c>
      <c r="L6">
        <v>1.8757440256957114</v>
      </c>
      <c r="M6" s="66">
        <f t="shared" ref="M6:M31" si="1">K6*L6*1.1</f>
        <v>0</v>
      </c>
    </row>
    <row r="7" spans="1:13" x14ac:dyDescent="0.25">
      <c r="A7" s="10">
        <v>3</v>
      </c>
      <c r="B7" s="10" t="s">
        <v>96</v>
      </c>
      <c r="C7" s="10">
        <v>12.8</v>
      </c>
      <c r="D7" s="10">
        <v>44</v>
      </c>
      <c r="E7" s="10">
        <v>51</v>
      </c>
      <c r="F7" s="10">
        <f>D7*$F$4/100</f>
        <v>33</v>
      </c>
      <c r="G7" s="10">
        <f>E7*$G$4/100</f>
        <v>25.5</v>
      </c>
      <c r="H7" s="10">
        <f>_xlfn.CEILING.MATH(F7/G7)</f>
        <v>2</v>
      </c>
      <c r="I7" s="10">
        <v>1</v>
      </c>
      <c r="J7" s="10">
        <f>H7-I7</f>
        <v>1</v>
      </c>
      <c r="K7" s="10">
        <f t="shared" si="0"/>
        <v>25.6</v>
      </c>
      <c r="L7">
        <v>1.8757440256957114</v>
      </c>
      <c r="M7" s="66">
        <f t="shared" si="1"/>
        <v>52.820951763591239</v>
      </c>
    </row>
    <row r="8" spans="1:13" x14ac:dyDescent="0.25">
      <c r="A8" s="10">
        <v>4</v>
      </c>
      <c r="B8" s="10" t="s">
        <v>97</v>
      </c>
      <c r="C8" s="10">
        <v>18.2</v>
      </c>
      <c r="D8" s="10">
        <v>41</v>
      </c>
      <c r="E8" s="10">
        <v>51</v>
      </c>
      <c r="F8" s="10">
        <f t="shared" ref="F8:F12" si="2">D8*$F$4/100</f>
        <v>30.75</v>
      </c>
      <c r="G8" s="10">
        <f t="shared" ref="G8:G12" si="3">E8*$G$4/100</f>
        <v>25.5</v>
      </c>
      <c r="H8" s="10">
        <f t="shared" ref="H8:H12" si="4">_xlfn.CEILING.MATH(F8/G8)</f>
        <v>2</v>
      </c>
      <c r="I8" s="10">
        <v>1</v>
      </c>
      <c r="J8" s="10">
        <f t="shared" ref="J8:J12" si="5">H8-I8</f>
        <v>1</v>
      </c>
      <c r="K8" s="10">
        <f t="shared" si="0"/>
        <v>36.4</v>
      </c>
      <c r="L8">
        <v>1.8757440256957114</v>
      </c>
      <c r="M8" s="66">
        <f t="shared" si="1"/>
        <v>75.104790788856292</v>
      </c>
    </row>
    <row r="9" spans="1:13" x14ac:dyDescent="0.25">
      <c r="A9" s="10">
        <v>5</v>
      </c>
      <c r="B9" s="10" t="s">
        <v>98</v>
      </c>
      <c r="C9" s="10">
        <v>11.7</v>
      </c>
      <c r="D9" s="10">
        <v>42</v>
      </c>
      <c r="E9" s="10">
        <v>43</v>
      </c>
      <c r="F9" s="10">
        <f t="shared" si="2"/>
        <v>31.5</v>
      </c>
      <c r="G9" s="10">
        <f t="shared" si="3"/>
        <v>21.5</v>
      </c>
      <c r="H9" s="10">
        <f t="shared" si="4"/>
        <v>2</v>
      </c>
      <c r="I9" s="10">
        <v>1</v>
      </c>
      <c r="J9" s="10">
        <f t="shared" si="5"/>
        <v>1</v>
      </c>
      <c r="K9" s="10">
        <f t="shared" si="0"/>
        <v>23.4</v>
      </c>
      <c r="L9">
        <v>1.8757440256957114</v>
      </c>
      <c r="M9" s="66">
        <f t="shared" si="1"/>
        <v>48.281651221407614</v>
      </c>
    </row>
    <row r="10" spans="1:13" x14ac:dyDescent="0.25">
      <c r="A10" s="10">
        <v>6</v>
      </c>
      <c r="B10" s="10" t="s">
        <v>99</v>
      </c>
      <c r="C10" s="10">
        <v>12.2</v>
      </c>
      <c r="D10" s="10">
        <v>114</v>
      </c>
      <c r="E10" s="10">
        <v>42</v>
      </c>
      <c r="F10" s="10">
        <f t="shared" si="2"/>
        <v>85.5</v>
      </c>
      <c r="G10" s="10">
        <f t="shared" si="3"/>
        <v>21</v>
      </c>
      <c r="H10" s="10">
        <f t="shared" si="4"/>
        <v>5</v>
      </c>
      <c r="I10" s="10">
        <v>3</v>
      </c>
      <c r="J10" s="10">
        <f t="shared" si="5"/>
        <v>2</v>
      </c>
      <c r="K10" s="10">
        <f t="shared" si="0"/>
        <v>48.8</v>
      </c>
      <c r="L10">
        <v>1.8757440256957114</v>
      </c>
      <c r="M10" s="66">
        <f t="shared" si="1"/>
        <v>100.6899392993458</v>
      </c>
    </row>
    <row r="11" spans="1:13" x14ac:dyDescent="0.25">
      <c r="A11" s="10">
        <v>7</v>
      </c>
      <c r="B11" s="10" t="s">
        <v>100</v>
      </c>
      <c r="C11" s="10">
        <v>115.2</v>
      </c>
      <c r="D11" s="10">
        <v>288</v>
      </c>
      <c r="E11" s="10">
        <v>57</v>
      </c>
      <c r="F11" s="10">
        <f t="shared" si="2"/>
        <v>216</v>
      </c>
      <c r="G11" s="10">
        <f t="shared" si="3"/>
        <v>28.5</v>
      </c>
      <c r="H11" s="10">
        <f t="shared" si="4"/>
        <v>8</v>
      </c>
      <c r="I11" s="10">
        <v>6</v>
      </c>
      <c r="J11" s="10">
        <f t="shared" si="5"/>
        <v>2</v>
      </c>
      <c r="K11" s="10">
        <f t="shared" si="0"/>
        <v>460.8</v>
      </c>
      <c r="L11">
        <v>1.8757440256957114</v>
      </c>
      <c r="M11" s="66">
        <f t="shared" si="1"/>
        <v>950.77713174464225</v>
      </c>
    </row>
    <row r="12" spans="1:13" x14ac:dyDescent="0.25">
      <c r="A12" s="10">
        <v>8</v>
      </c>
      <c r="B12" s="10" t="s">
        <v>101</v>
      </c>
      <c r="C12" s="10">
        <v>81.099999999999994</v>
      </c>
      <c r="D12" s="10">
        <v>169</v>
      </c>
      <c r="E12" s="10">
        <v>59</v>
      </c>
      <c r="F12" s="10">
        <f t="shared" si="2"/>
        <v>126.75</v>
      </c>
      <c r="G12" s="10">
        <f t="shared" si="3"/>
        <v>29.5</v>
      </c>
      <c r="H12" s="10">
        <f t="shared" si="4"/>
        <v>5</v>
      </c>
      <c r="I12" s="10">
        <v>2</v>
      </c>
      <c r="J12" s="10">
        <f t="shared" si="5"/>
        <v>3</v>
      </c>
      <c r="K12" s="10">
        <f t="shared" si="0"/>
        <v>486.59999999999997</v>
      </c>
      <c r="L12">
        <v>1.8757440256957114</v>
      </c>
      <c r="M12" s="66">
        <f t="shared" si="1"/>
        <v>1004.0107471938866</v>
      </c>
    </row>
    <row r="13" spans="1:13" x14ac:dyDescent="0.25">
      <c r="A13" s="10">
        <v>9</v>
      </c>
      <c r="B13" s="10"/>
      <c r="C13" s="10"/>
      <c r="D13" s="10"/>
      <c r="E13" s="10"/>
      <c r="F13" s="10"/>
      <c r="G13" s="10"/>
      <c r="H13" s="10"/>
      <c r="I13" s="10"/>
      <c r="J13" s="10"/>
      <c r="K13" s="10">
        <f t="shared" si="0"/>
        <v>0</v>
      </c>
      <c r="L13">
        <v>1.8757440256957114</v>
      </c>
      <c r="M13" s="66">
        <f t="shared" si="1"/>
        <v>0</v>
      </c>
    </row>
    <row r="14" spans="1:13" x14ac:dyDescent="0.25">
      <c r="A14" s="10">
        <v>10</v>
      </c>
      <c r="B14" s="10" t="s">
        <v>102</v>
      </c>
      <c r="C14" s="10">
        <v>17.3</v>
      </c>
      <c r="D14" s="10">
        <v>43</v>
      </c>
      <c r="E14" s="10">
        <v>43</v>
      </c>
      <c r="F14" s="10">
        <f t="shared" ref="F14" si="6">D14*$F$4/100</f>
        <v>32.25</v>
      </c>
      <c r="G14" s="10">
        <f t="shared" ref="G14" si="7">E14*$G$4/100</f>
        <v>21.5</v>
      </c>
      <c r="H14" s="10">
        <f t="shared" ref="H14" si="8">_xlfn.CEILING.MATH(F14/G14)</f>
        <v>2</v>
      </c>
      <c r="I14" s="10">
        <v>1</v>
      </c>
      <c r="J14" s="10">
        <f t="shared" ref="J14" si="9">H14-I14</f>
        <v>1</v>
      </c>
      <c r="K14" s="10">
        <f t="shared" si="0"/>
        <v>34.6</v>
      </c>
      <c r="L14">
        <v>1.8757440256957114</v>
      </c>
      <c r="M14" s="66">
        <f t="shared" si="1"/>
        <v>71.390817617978783</v>
      </c>
    </row>
    <row r="15" spans="1:13" x14ac:dyDescent="0.25">
      <c r="A15" s="10">
        <v>11</v>
      </c>
      <c r="B15" s="10"/>
      <c r="C15" s="10"/>
      <c r="D15" s="10"/>
      <c r="E15" s="10"/>
      <c r="F15" s="10"/>
      <c r="G15" s="10"/>
      <c r="H15" s="10"/>
      <c r="I15" s="10"/>
      <c r="J15" s="10"/>
      <c r="K15" s="10">
        <f t="shared" si="0"/>
        <v>0</v>
      </c>
      <c r="L15">
        <v>1.8757440256957114</v>
      </c>
      <c r="M15" s="66">
        <f t="shared" si="1"/>
        <v>0</v>
      </c>
    </row>
    <row r="16" spans="1:13" x14ac:dyDescent="0.25">
      <c r="A16" s="10">
        <v>12</v>
      </c>
      <c r="B16" s="10"/>
      <c r="C16" s="10"/>
      <c r="D16" s="10"/>
      <c r="E16" s="10"/>
      <c r="F16" s="10"/>
      <c r="G16" s="10"/>
      <c r="H16" s="10"/>
      <c r="I16" s="10"/>
      <c r="J16" s="10"/>
      <c r="K16" s="10">
        <f t="shared" si="0"/>
        <v>0</v>
      </c>
      <c r="L16">
        <v>1.8757440256957114</v>
      </c>
      <c r="M16" s="66">
        <f t="shared" si="1"/>
        <v>0</v>
      </c>
    </row>
    <row r="17" spans="1:13" x14ac:dyDescent="0.25">
      <c r="A17" s="10">
        <v>13</v>
      </c>
      <c r="B17" s="10" t="s">
        <v>103</v>
      </c>
      <c r="C17" s="10">
        <v>27.6</v>
      </c>
      <c r="D17" s="10">
        <v>28</v>
      </c>
      <c r="E17" s="10">
        <v>31</v>
      </c>
      <c r="F17" s="10">
        <f t="shared" ref="F17:F19" si="10">D17*$F$4/100</f>
        <v>21</v>
      </c>
      <c r="G17" s="10">
        <f t="shared" ref="G17:G19" si="11">E17*$G$4/100</f>
        <v>15.5</v>
      </c>
      <c r="H17" s="10">
        <f t="shared" ref="H17:H19" si="12">_xlfn.CEILING.MATH(F17/G17)</f>
        <v>2</v>
      </c>
      <c r="I17" s="10">
        <v>1</v>
      </c>
      <c r="J17" s="10">
        <f t="shared" ref="J17:J19" si="13">H17-I17</f>
        <v>1</v>
      </c>
      <c r="K17" s="10">
        <f t="shared" si="0"/>
        <v>55.2</v>
      </c>
      <c r="L17">
        <v>1.8757440256957114</v>
      </c>
      <c r="M17" s="66">
        <f t="shared" si="1"/>
        <v>113.89517724024361</v>
      </c>
    </row>
    <row r="18" spans="1:13" x14ac:dyDescent="0.25">
      <c r="A18" s="10">
        <v>14</v>
      </c>
      <c r="B18" s="10" t="s">
        <v>104</v>
      </c>
      <c r="C18" s="10">
        <v>99.2</v>
      </c>
      <c r="D18" s="10">
        <v>67</v>
      </c>
      <c r="E18" s="10">
        <v>65</v>
      </c>
      <c r="F18" s="10">
        <f t="shared" si="10"/>
        <v>50.25</v>
      </c>
      <c r="G18" s="10">
        <f t="shared" si="11"/>
        <v>32.5</v>
      </c>
      <c r="H18" s="10">
        <f t="shared" si="12"/>
        <v>2</v>
      </c>
      <c r="I18" s="10">
        <v>1</v>
      </c>
      <c r="J18" s="10">
        <f t="shared" si="13"/>
        <v>1</v>
      </c>
      <c r="K18" s="10">
        <f t="shared" si="0"/>
        <v>198.4</v>
      </c>
      <c r="L18">
        <v>1.8757440256957114</v>
      </c>
      <c r="M18" s="66">
        <f t="shared" si="1"/>
        <v>409.36237616783211</v>
      </c>
    </row>
    <row r="19" spans="1:13" x14ac:dyDescent="0.25">
      <c r="A19" s="10">
        <v>15</v>
      </c>
      <c r="B19" s="10" t="s">
        <v>105</v>
      </c>
      <c r="C19" s="10">
        <v>62.5</v>
      </c>
      <c r="D19" s="10">
        <v>50</v>
      </c>
      <c r="E19" s="10">
        <v>59</v>
      </c>
      <c r="F19" s="10">
        <f t="shared" si="10"/>
        <v>37.5</v>
      </c>
      <c r="G19" s="10">
        <f t="shared" si="11"/>
        <v>29.5</v>
      </c>
      <c r="H19" s="10">
        <f t="shared" si="12"/>
        <v>2</v>
      </c>
      <c r="I19" s="10">
        <v>1</v>
      </c>
      <c r="J19" s="10">
        <f t="shared" si="13"/>
        <v>1</v>
      </c>
      <c r="K19" s="10">
        <f t="shared" si="0"/>
        <v>125</v>
      </c>
      <c r="L19">
        <v>1.8757440256957114</v>
      </c>
      <c r="M19" s="66">
        <f t="shared" si="1"/>
        <v>257.91480353316035</v>
      </c>
    </row>
    <row r="20" spans="1:13" x14ac:dyDescent="0.25">
      <c r="A20" s="10">
        <v>16</v>
      </c>
      <c r="B20" s="10"/>
      <c r="C20" s="10"/>
      <c r="D20" s="10"/>
      <c r="E20" s="10"/>
      <c r="F20" s="10"/>
      <c r="G20" s="10"/>
      <c r="H20" s="10"/>
      <c r="I20" s="10"/>
      <c r="J20" s="10"/>
      <c r="K20" s="10">
        <f t="shared" si="0"/>
        <v>0</v>
      </c>
      <c r="L20">
        <v>1.8757440256957114</v>
      </c>
      <c r="M20" s="66">
        <f t="shared" si="1"/>
        <v>0</v>
      </c>
    </row>
    <row r="21" spans="1:13" x14ac:dyDescent="0.25">
      <c r="A21" s="10">
        <v>17</v>
      </c>
      <c r="B21" s="10" t="s">
        <v>106</v>
      </c>
      <c r="C21" s="10">
        <v>18.2</v>
      </c>
      <c r="D21" s="10">
        <v>40</v>
      </c>
      <c r="E21" s="10">
        <v>51</v>
      </c>
      <c r="F21" s="10">
        <f t="shared" ref="F21" si="14">D21*$F$4/100</f>
        <v>30</v>
      </c>
      <c r="G21" s="10">
        <f t="shared" ref="G21" si="15">E21*$G$4/100</f>
        <v>25.5</v>
      </c>
      <c r="H21" s="10">
        <f t="shared" ref="H21" si="16">_xlfn.CEILING.MATH(F21/G21)</f>
        <v>2</v>
      </c>
      <c r="I21" s="10">
        <v>1</v>
      </c>
      <c r="J21" s="10">
        <f t="shared" ref="J21" si="17">H21-I21</f>
        <v>1</v>
      </c>
      <c r="K21" s="10">
        <f t="shared" si="0"/>
        <v>36.4</v>
      </c>
      <c r="L21">
        <v>1.8757440256957114</v>
      </c>
      <c r="M21" s="66">
        <f t="shared" si="1"/>
        <v>75.104790788856292</v>
      </c>
    </row>
    <row r="22" spans="1:13" x14ac:dyDescent="0.25">
      <c r="A22" s="10">
        <v>18</v>
      </c>
      <c r="B22" s="10"/>
      <c r="C22" s="10"/>
      <c r="D22" s="10"/>
      <c r="E22" s="10"/>
      <c r="F22" s="10"/>
      <c r="G22" s="10"/>
      <c r="H22" s="10"/>
      <c r="I22" s="10"/>
      <c r="J22" s="10"/>
      <c r="K22" s="10">
        <f t="shared" si="0"/>
        <v>0</v>
      </c>
      <c r="L22">
        <v>1.8757440256957114</v>
      </c>
      <c r="M22" s="66">
        <f t="shared" si="1"/>
        <v>0</v>
      </c>
    </row>
    <row r="23" spans="1:13" x14ac:dyDescent="0.25">
      <c r="A23" s="10">
        <v>20</v>
      </c>
      <c r="B23" s="10" t="s">
        <v>107</v>
      </c>
      <c r="C23" s="10">
        <v>112.3</v>
      </c>
      <c r="D23" s="10">
        <v>107</v>
      </c>
      <c r="E23" s="10">
        <v>65</v>
      </c>
      <c r="F23" s="10">
        <f t="shared" ref="F23:F25" si="18">D23*$F$4/100</f>
        <v>80.25</v>
      </c>
      <c r="G23" s="10">
        <f t="shared" ref="G23:G25" si="19">E23*$G$4/100</f>
        <v>32.5</v>
      </c>
      <c r="H23" s="10">
        <f t="shared" ref="H23:H25" si="20">_xlfn.CEILING.MATH(F23/G23)</f>
        <v>3</v>
      </c>
      <c r="I23" s="10">
        <v>1</v>
      </c>
      <c r="J23" s="10">
        <f t="shared" ref="J23:J25" si="21">H23-I23</f>
        <v>2</v>
      </c>
      <c r="K23" s="10">
        <f t="shared" si="0"/>
        <v>449.2</v>
      </c>
      <c r="L23">
        <v>1.8757440256957114</v>
      </c>
      <c r="M23" s="66">
        <f t="shared" si="1"/>
        <v>926.84263797676499</v>
      </c>
    </row>
    <row r="24" spans="1:13" x14ac:dyDescent="0.25">
      <c r="A24" s="10">
        <v>20</v>
      </c>
      <c r="B24" s="10" t="s">
        <v>108</v>
      </c>
      <c r="C24" s="10">
        <v>26.3</v>
      </c>
      <c r="D24" s="10">
        <v>117</v>
      </c>
      <c r="E24" s="10">
        <v>50</v>
      </c>
      <c r="F24" s="10">
        <f t="shared" si="18"/>
        <v>87.75</v>
      </c>
      <c r="G24" s="10">
        <f t="shared" si="19"/>
        <v>25</v>
      </c>
      <c r="H24" s="10">
        <f t="shared" si="20"/>
        <v>4</v>
      </c>
      <c r="I24" s="10">
        <v>2</v>
      </c>
      <c r="J24" s="10">
        <f t="shared" si="21"/>
        <v>2</v>
      </c>
      <c r="K24" s="10">
        <f t="shared" si="0"/>
        <v>105.2</v>
      </c>
      <c r="L24">
        <v>1.8757440256957114</v>
      </c>
      <c r="M24" s="66">
        <f t="shared" si="1"/>
        <v>217.06109865350777</v>
      </c>
    </row>
    <row r="25" spans="1:13" x14ac:dyDescent="0.25">
      <c r="A25" s="10">
        <v>21</v>
      </c>
      <c r="B25" s="10" t="s">
        <v>109</v>
      </c>
      <c r="C25" s="10">
        <v>55.2</v>
      </c>
      <c r="D25" s="10">
        <v>137</v>
      </c>
      <c r="E25" s="10">
        <v>45</v>
      </c>
      <c r="F25" s="10">
        <f t="shared" si="18"/>
        <v>102.75</v>
      </c>
      <c r="G25" s="10">
        <f t="shared" si="19"/>
        <v>22.5</v>
      </c>
      <c r="H25" s="10">
        <f t="shared" si="20"/>
        <v>5</v>
      </c>
      <c r="I25" s="10">
        <v>3</v>
      </c>
      <c r="J25" s="10">
        <f t="shared" si="21"/>
        <v>2</v>
      </c>
      <c r="K25" s="10">
        <f t="shared" si="0"/>
        <v>220.8</v>
      </c>
      <c r="L25">
        <v>1.8757440256957114</v>
      </c>
      <c r="M25" s="66">
        <f t="shared" si="1"/>
        <v>455.58070896097445</v>
      </c>
    </row>
    <row r="26" spans="1:13" x14ac:dyDescent="0.25">
      <c r="A26" s="10">
        <v>22</v>
      </c>
      <c r="B26" s="10"/>
      <c r="C26" s="10"/>
      <c r="D26" s="10"/>
      <c r="E26" s="10"/>
      <c r="F26" s="10"/>
      <c r="G26" s="10"/>
      <c r="H26" s="10"/>
      <c r="I26" s="10"/>
      <c r="J26" s="10"/>
      <c r="K26" s="10">
        <f t="shared" si="0"/>
        <v>0</v>
      </c>
      <c r="L26">
        <v>1.8757440256957114</v>
      </c>
      <c r="M26" s="66">
        <f t="shared" si="1"/>
        <v>0</v>
      </c>
    </row>
    <row r="27" spans="1:13" x14ac:dyDescent="0.25">
      <c r="A27" s="10">
        <v>23</v>
      </c>
      <c r="B27" s="10"/>
      <c r="C27" s="10"/>
      <c r="D27" s="10"/>
      <c r="E27" s="10"/>
      <c r="F27" s="10"/>
      <c r="G27" s="10"/>
      <c r="H27" s="10"/>
      <c r="I27" s="10"/>
      <c r="J27" s="10"/>
      <c r="K27" s="10">
        <f t="shared" si="0"/>
        <v>0</v>
      </c>
      <c r="L27">
        <v>1.8757440256957114</v>
      </c>
      <c r="M27" s="66">
        <f t="shared" si="1"/>
        <v>0</v>
      </c>
    </row>
    <row r="28" spans="1:13" x14ac:dyDescent="0.25">
      <c r="A28" s="10">
        <v>24</v>
      </c>
      <c r="B28" s="10" t="s">
        <v>110</v>
      </c>
      <c r="C28" s="10">
        <v>38.299999999999997</v>
      </c>
      <c r="D28" s="10">
        <v>186</v>
      </c>
      <c r="E28" s="10">
        <v>45</v>
      </c>
      <c r="F28" s="10">
        <f t="shared" ref="F28:F31" si="22">D28*$F$4/100</f>
        <v>139.5</v>
      </c>
      <c r="G28" s="10">
        <f t="shared" ref="G28:G31" si="23">E28*$G$4/100</f>
        <v>22.5</v>
      </c>
      <c r="H28" s="10">
        <f t="shared" ref="H28:H31" si="24">_xlfn.CEILING.MATH(F28/G28)</f>
        <v>7</v>
      </c>
      <c r="I28" s="10">
        <v>4</v>
      </c>
      <c r="J28" s="10">
        <f t="shared" ref="J28:J31" si="25">H28-I28</f>
        <v>3</v>
      </c>
      <c r="K28" s="10">
        <f t="shared" si="0"/>
        <v>229.79999999999998</v>
      </c>
      <c r="L28">
        <v>1.8757440256957114</v>
      </c>
      <c r="M28" s="66">
        <f t="shared" si="1"/>
        <v>474.15057481536195</v>
      </c>
    </row>
    <row r="29" spans="1:13" x14ac:dyDescent="0.25">
      <c r="A29" s="10">
        <v>25</v>
      </c>
      <c r="B29" s="10" t="s">
        <v>111</v>
      </c>
      <c r="C29" s="10"/>
      <c r="D29" s="10">
        <v>44</v>
      </c>
      <c r="E29" s="10">
        <v>55</v>
      </c>
      <c r="F29" s="10">
        <f t="shared" si="22"/>
        <v>33</v>
      </c>
      <c r="G29" s="10">
        <f t="shared" si="23"/>
        <v>27.5</v>
      </c>
      <c r="H29" s="10">
        <f t="shared" si="24"/>
        <v>2</v>
      </c>
      <c r="I29" s="10">
        <v>2</v>
      </c>
      <c r="J29" s="10">
        <f t="shared" si="25"/>
        <v>0</v>
      </c>
      <c r="K29" s="10">
        <f t="shared" si="0"/>
        <v>0</v>
      </c>
      <c r="L29">
        <v>1.8757440256957114</v>
      </c>
      <c r="M29" s="66">
        <f t="shared" si="1"/>
        <v>0</v>
      </c>
    </row>
    <row r="30" spans="1:13" x14ac:dyDescent="0.25">
      <c r="A30" s="10">
        <v>26</v>
      </c>
      <c r="B30" s="10" t="s">
        <v>112</v>
      </c>
      <c r="C30" s="10">
        <v>17</v>
      </c>
      <c r="D30" s="10">
        <v>125</v>
      </c>
      <c r="E30" s="10">
        <v>45</v>
      </c>
      <c r="F30" s="10">
        <f t="shared" si="22"/>
        <v>93.75</v>
      </c>
      <c r="G30" s="10">
        <f t="shared" si="23"/>
        <v>22.5</v>
      </c>
      <c r="H30" s="10">
        <f t="shared" si="24"/>
        <v>5</v>
      </c>
      <c r="I30" s="10">
        <v>3</v>
      </c>
      <c r="J30" s="10">
        <f t="shared" si="25"/>
        <v>2</v>
      </c>
      <c r="K30" s="10">
        <f t="shared" si="0"/>
        <v>68</v>
      </c>
      <c r="L30">
        <v>1.8757440256957114</v>
      </c>
      <c r="M30" s="66">
        <f t="shared" si="1"/>
        <v>140.30565312203922</v>
      </c>
    </row>
    <row r="31" spans="1:13" x14ac:dyDescent="0.25">
      <c r="A31" s="10">
        <v>156</v>
      </c>
      <c r="B31" s="10" t="s">
        <v>113</v>
      </c>
      <c r="C31" s="10">
        <v>11.5</v>
      </c>
      <c r="D31" s="10">
        <v>98</v>
      </c>
      <c r="E31" s="10">
        <v>45</v>
      </c>
      <c r="F31" s="10">
        <f t="shared" si="22"/>
        <v>73.5</v>
      </c>
      <c r="G31" s="10">
        <f t="shared" si="23"/>
        <v>22.5</v>
      </c>
      <c r="H31" s="10">
        <f t="shared" si="24"/>
        <v>4</v>
      </c>
      <c r="I31" s="10">
        <v>2</v>
      </c>
      <c r="J31" s="10">
        <f t="shared" si="25"/>
        <v>2</v>
      </c>
      <c r="K31" s="10">
        <f t="shared" si="0"/>
        <v>46</v>
      </c>
      <c r="L31">
        <v>1.8757440256957114</v>
      </c>
      <c r="M31" s="66">
        <f t="shared" si="1"/>
        <v>94.91264770020301</v>
      </c>
    </row>
    <row r="32" spans="1:13" x14ac:dyDescent="0.25">
      <c r="K32" s="27">
        <f>SUM(K5:K31)</f>
        <v>2793</v>
      </c>
      <c r="M32" s="66"/>
    </row>
    <row r="33" spans="1:14" x14ac:dyDescent="0.25">
      <c r="K33" s="26" t="s">
        <v>114</v>
      </c>
      <c r="M33" s="67">
        <f>SUM(M5:M32)</f>
        <v>5762.848370144935</v>
      </c>
      <c r="N33" s="68" t="s">
        <v>173</v>
      </c>
    </row>
    <row r="34" spans="1:14" x14ac:dyDescent="0.25">
      <c r="A34" s="273" t="s">
        <v>115</v>
      </c>
      <c r="B34" s="273"/>
      <c r="M34" s="66"/>
    </row>
  </sheetData>
  <mergeCells count="3">
    <mergeCell ref="F1:F3"/>
    <mergeCell ref="G1:G3"/>
    <mergeCell ref="A34:B3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79F9-10EC-46E8-BA5F-68F89CC71320}">
  <dimension ref="A1:I77"/>
  <sheetViews>
    <sheetView tabSelected="1" topLeftCell="A16" workbookViewId="0">
      <selection activeCell="C42" sqref="C42:C43"/>
    </sheetView>
  </sheetViews>
  <sheetFormatPr defaultRowHeight="12.75" x14ac:dyDescent="0.2"/>
  <cols>
    <col min="1" max="1" width="38" style="70" bestFit="1" customWidth="1"/>
    <col min="2" max="2" width="9.140625" style="70"/>
    <col min="3" max="3" width="37.85546875" style="70" customWidth="1"/>
    <col min="4" max="4" width="34.85546875" style="70" bestFit="1" customWidth="1"/>
    <col min="5" max="5" width="24.85546875" style="70" bestFit="1" customWidth="1"/>
    <col min="6" max="7" width="9.140625" style="70"/>
    <col min="8" max="8" width="9.5703125" style="78" bestFit="1" customWidth="1"/>
    <col min="9" max="9" width="40.5703125" style="70" customWidth="1"/>
    <col min="10" max="257" width="9.140625" style="70"/>
    <col min="258" max="258" width="38" style="70" bestFit="1" customWidth="1"/>
    <col min="259" max="259" width="9.140625" style="70"/>
    <col min="260" max="260" width="34.85546875" style="70" bestFit="1" customWidth="1"/>
    <col min="261" max="261" width="24.85546875" style="70" bestFit="1" customWidth="1"/>
    <col min="262" max="263" width="9.140625" style="70"/>
    <col min="264" max="264" width="9.5703125" style="70" bestFit="1" customWidth="1"/>
    <col min="265" max="265" width="20.85546875" style="70" bestFit="1" customWidth="1"/>
    <col min="266" max="513" width="9.140625" style="70"/>
    <col min="514" max="514" width="38" style="70" bestFit="1" customWidth="1"/>
    <col min="515" max="515" width="9.140625" style="70"/>
    <col min="516" max="516" width="34.85546875" style="70" bestFit="1" customWidth="1"/>
    <col min="517" max="517" width="24.85546875" style="70" bestFit="1" customWidth="1"/>
    <col min="518" max="519" width="9.140625" style="70"/>
    <col min="520" max="520" width="9.5703125" style="70" bestFit="1" customWidth="1"/>
    <col min="521" max="521" width="20.85546875" style="70" bestFit="1" customWidth="1"/>
    <col min="522" max="769" width="9.140625" style="70"/>
    <col min="770" max="770" width="38" style="70" bestFit="1" customWidth="1"/>
    <col min="771" max="771" width="9.140625" style="70"/>
    <col min="772" max="772" width="34.85546875" style="70" bestFit="1" customWidth="1"/>
    <col min="773" max="773" width="24.85546875" style="70" bestFit="1" customWidth="1"/>
    <col min="774" max="775" width="9.140625" style="70"/>
    <col min="776" max="776" width="9.5703125" style="70" bestFit="1" customWidth="1"/>
    <col min="777" max="777" width="20.85546875" style="70" bestFit="1" customWidth="1"/>
    <col min="778" max="1025" width="9.140625" style="70"/>
    <col min="1026" max="1026" width="38" style="70" bestFit="1" customWidth="1"/>
    <col min="1027" max="1027" width="9.140625" style="70"/>
    <col min="1028" max="1028" width="34.85546875" style="70" bestFit="1" customWidth="1"/>
    <col min="1029" max="1029" width="24.85546875" style="70" bestFit="1" customWidth="1"/>
    <col min="1030" max="1031" width="9.140625" style="70"/>
    <col min="1032" max="1032" width="9.5703125" style="70" bestFit="1" customWidth="1"/>
    <col min="1033" max="1033" width="20.85546875" style="70" bestFit="1" customWidth="1"/>
    <col min="1034" max="1281" width="9.140625" style="70"/>
    <col min="1282" max="1282" width="38" style="70" bestFit="1" customWidth="1"/>
    <col min="1283" max="1283" width="9.140625" style="70"/>
    <col min="1284" max="1284" width="34.85546875" style="70" bestFit="1" customWidth="1"/>
    <col min="1285" max="1285" width="24.85546875" style="70" bestFit="1" customWidth="1"/>
    <col min="1286" max="1287" width="9.140625" style="70"/>
    <col min="1288" max="1288" width="9.5703125" style="70" bestFit="1" customWidth="1"/>
    <col min="1289" max="1289" width="20.85546875" style="70" bestFit="1" customWidth="1"/>
    <col min="1290" max="1537" width="9.140625" style="70"/>
    <col min="1538" max="1538" width="38" style="70" bestFit="1" customWidth="1"/>
    <col min="1539" max="1539" width="9.140625" style="70"/>
    <col min="1540" max="1540" width="34.85546875" style="70" bestFit="1" customWidth="1"/>
    <col min="1541" max="1541" width="24.85546875" style="70" bestFit="1" customWidth="1"/>
    <col min="1542" max="1543" width="9.140625" style="70"/>
    <col min="1544" max="1544" width="9.5703125" style="70" bestFit="1" customWidth="1"/>
    <col min="1545" max="1545" width="20.85546875" style="70" bestFit="1" customWidth="1"/>
    <col min="1546" max="1793" width="9.140625" style="70"/>
    <col min="1794" max="1794" width="38" style="70" bestFit="1" customWidth="1"/>
    <col min="1795" max="1795" width="9.140625" style="70"/>
    <col min="1796" max="1796" width="34.85546875" style="70" bestFit="1" customWidth="1"/>
    <col min="1797" max="1797" width="24.85546875" style="70" bestFit="1" customWidth="1"/>
    <col min="1798" max="1799" width="9.140625" style="70"/>
    <col min="1800" max="1800" width="9.5703125" style="70" bestFit="1" customWidth="1"/>
    <col min="1801" max="1801" width="20.85546875" style="70" bestFit="1" customWidth="1"/>
    <col min="1802" max="2049" width="9.140625" style="70"/>
    <col min="2050" max="2050" width="38" style="70" bestFit="1" customWidth="1"/>
    <col min="2051" max="2051" width="9.140625" style="70"/>
    <col min="2052" max="2052" width="34.85546875" style="70" bestFit="1" customWidth="1"/>
    <col min="2053" max="2053" width="24.85546875" style="70" bestFit="1" customWidth="1"/>
    <col min="2054" max="2055" width="9.140625" style="70"/>
    <col min="2056" max="2056" width="9.5703125" style="70" bestFit="1" customWidth="1"/>
    <col min="2057" max="2057" width="20.85546875" style="70" bestFit="1" customWidth="1"/>
    <col min="2058" max="2305" width="9.140625" style="70"/>
    <col min="2306" max="2306" width="38" style="70" bestFit="1" customWidth="1"/>
    <col min="2307" max="2307" width="9.140625" style="70"/>
    <col min="2308" max="2308" width="34.85546875" style="70" bestFit="1" customWidth="1"/>
    <col min="2309" max="2309" width="24.85546875" style="70" bestFit="1" customWidth="1"/>
    <col min="2310" max="2311" width="9.140625" style="70"/>
    <col min="2312" max="2312" width="9.5703125" style="70" bestFit="1" customWidth="1"/>
    <col min="2313" max="2313" width="20.85546875" style="70" bestFit="1" customWidth="1"/>
    <col min="2314" max="2561" width="9.140625" style="70"/>
    <col min="2562" max="2562" width="38" style="70" bestFit="1" customWidth="1"/>
    <col min="2563" max="2563" width="9.140625" style="70"/>
    <col min="2564" max="2564" width="34.85546875" style="70" bestFit="1" customWidth="1"/>
    <col min="2565" max="2565" width="24.85546875" style="70" bestFit="1" customWidth="1"/>
    <col min="2566" max="2567" width="9.140625" style="70"/>
    <col min="2568" max="2568" width="9.5703125" style="70" bestFit="1" customWidth="1"/>
    <col min="2569" max="2569" width="20.85546875" style="70" bestFit="1" customWidth="1"/>
    <col min="2570" max="2817" width="9.140625" style="70"/>
    <col min="2818" max="2818" width="38" style="70" bestFit="1" customWidth="1"/>
    <col min="2819" max="2819" width="9.140625" style="70"/>
    <col min="2820" max="2820" width="34.85546875" style="70" bestFit="1" customWidth="1"/>
    <col min="2821" max="2821" width="24.85546875" style="70" bestFit="1" customWidth="1"/>
    <col min="2822" max="2823" width="9.140625" style="70"/>
    <col min="2824" max="2824" width="9.5703125" style="70" bestFit="1" customWidth="1"/>
    <col min="2825" max="2825" width="20.85546875" style="70" bestFit="1" customWidth="1"/>
    <col min="2826" max="3073" width="9.140625" style="70"/>
    <col min="3074" max="3074" width="38" style="70" bestFit="1" customWidth="1"/>
    <col min="3075" max="3075" width="9.140625" style="70"/>
    <col min="3076" max="3076" width="34.85546875" style="70" bestFit="1" customWidth="1"/>
    <col min="3077" max="3077" width="24.85546875" style="70" bestFit="1" customWidth="1"/>
    <col min="3078" max="3079" width="9.140625" style="70"/>
    <col min="3080" max="3080" width="9.5703125" style="70" bestFit="1" customWidth="1"/>
    <col min="3081" max="3081" width="20.85546875" style="70" bestFit="1" customWidth="1"/>
    <col min="3082" max="3329" width="9.140625" style="70"/>
    <col min="3330" max="3330" width="38" style="70" bestFit="1" customWidth="1"/>
    <col min="3331" max="3331" width="9.140625" style="70"/>
    <col min="3332" max="3332" width="34.85546875" style="70" bestFit="1" customWidth="1"/>
    <col min="3333" max="3333" width="24.85546875" style="70" bestFit="1" customWidth="1"/>
    <col min="3334" max="3335" width="9.140625" style="70"/>
    <col min="3336" max="3336" width="9.5703125" style="70" bestFit="1" customWidth="1"/>
    <col min="3337" max="3337" width="20.85546875" style="70" bestFit="1" customWidth="1"/>
    <col min="3338" max="3585" width="9.140625" style="70"/>
    <col min="3586" max="3586" width="38" style="70" bestFit="1" customWidth="1"/>
    <col min="3587" max="3587" width="9.140625" style="70"/>
    <col min="3588" max="3588" width="34.85546875" style="70" bestFit="1" customWidth="1"/>
    <col min="3589" max="3589" width="24.85546875" style="70" bestFit="1" customWidth="1"/>
    <col min="3590" max="3591" width="9.140625" style="70"/>
    <col min="3592" max="3592" width="9.5703125" style="70" bestFit="1" customWidth="1"/>
    <col min="3593" max="3593" width="20.85546875" style="70" bestFit="1" customWidth="1"/>
    <col min="3594" max="3841" width="9.140625" style="70"/>
    <col min="3842" max="3842" width="38" style="70" bestFit="1" customWidth="1"/>
    <col min="3843" max="3843" width="9.140625" style="70"/>
    <col min="3844" max="3844" width="34.85546875" style="70" bestFit="1" customWidth="1"/>
    <col min="3845" max="3845" width="24.85546875" style="70" bestFit="1" customWidth="1"/>
    <col min="3846" max="3847" width="9.140625" style="70"/>
    <col min="3848" max="3848" width="9.5703125" style="70" bestFit="1" customWidth="1"/>
    <col min="3849" max="3849" width="20.85546875" style="70" bestFit="1" customWidth="1"/>
    <col min="3850" max="4097" width="9.140625" style="70"/>
    <col min="4098" max="4098" width="38" style="70" bestFit="1" customWidth="1"/>
    <col min="4099" max="4099" width="9.140625" style="70"/>
    <col min="4100" max="4100" width="34.85546875" style="70" bestFit="1" customWidth="1"/>
    <col min="4101" max="4101" width="24.85546875" style="70" bestFit="1" customWidth="1"/>
    <col min="4102" max="4103" width="9.140625" style="70"/>
    <col min="4104" max="4104" width="9.5703125" style="70" bestFit="1" customWidth="1"/>
    <col min="4105" max="4105" width="20.85546875" style="70" bestFit="1" customWidth="1"/>
    <col min="4106" max="4353" width="9.140625" style="70"/>
    <col min="4354" max="4354" width="38" style="70" bestFit="1" customWidth="1"/>
    <col min="4355" max="4355" width="9.140625" style="70"/>
    <col min="4356" max="4356" width="34.85546875" style="70" bestFit="1" customWidth="1"/>
    <col min="4357" max="4357" width="24.85546875" style="70" bestFit="1" customWidth="1"/>
    <col min="4358" max="4359" width="9.140625" style="70"/>
    <col min="4360" max="4360" width="9.5703125" style="70" bestFit="1" customWidth="1"/>
    <col min="4361" max="4361" width="20.85546875" style="70" bestFit="1" customWidth="1"/>
    <col min="4362" max="4609" width="9.140625" style="70"/>
    <col min="4610" max="4610" width="38" style="70" bestFit="1" customWidth="1"/>
    <col min="4611" max="4611" width="9.140625" style="70"/>
    <col min="4612" max="4612" width="34.85546875" style="70" bestFit="1" customWidth="1"/>
    <col min="4613" max="4613" width="24.85546875" style="70" bestFit="1" customWidth="1"/>
    <col min="4614" max="4615" width="9.140625" style="70"/>
    <col min="4616" max="4616" width="9.5703125" style="70" bestFit="1" customWidth="1"/>
    <col min="4617" max="4617" width="20.85546875" style="70" bestFit="1" customWidth="1"/>
    <col min="4618" max="4865" width="9.140625" style="70"/>
    <col min="4866" max="4866" width="38" style="70" bestFit="1" customWidth="1"/>
    <col min="4867" max="4867" width="9.140625" style="70"/>
    <col min="4868" max="4868" width="34.85546875" style="70" bestFit="1" customWidth="1"/>
    <col min="4869" max="4869" width="24.85546875" style="70" bestFit="1" customWidth="1"/>
    <col min="4870" max="4871" width="9.140625" style="70"/>
    <col min="4872" max="4872" width="9.5703125" style="70" bestFit="1" customWidth="1"/>
    <col min="4873" max="4873" width="20.85546875" style="70" bestFit="1" customWidth="1"/>
    <col min="4874" max="5121" width="9.140625" style="70"/>
    <col min="5122" max="5122" width="38" style="70" bestFit="1" customWidth="1"/>
    <col min="5123" max="5123" width="9.140625" style="70"/>
    <col min="5124" max="5124" width="34.85546875" style="70" bestFit="1" customWidth="1"/>
    <col min="5125" max="5125" width="24.85546875" style="70" bestFit="1" customWidth="1"/>
    <col min="5126" max="5127" width="9.140625" style="70"/>
    <col min="5128" max="5128" width="9.5703125" style="70" bestFit="1" customWidth="1"/>
    <col min="5129" max="5129" width="20.85546875" style="70" bestFit="1" customWidth="1"/>
    <col min="5130" max="5377" width="9.140625" style="70"/>
    <col min="5378" max="5378" width="38" style="70" bestFit="1" customWidth="1"/>
    <col min="5379" max="5379" width="9.140625" style="70"/>
    <col min="5380" max="5380" width="34.85546875" style="70" bestFit="1" customWidth="1"/>
    <col min="5381" max="5381" width="24.85546875" style="70" bestFit="1" customWidth="1"/>
    <col min="5382" max="5383" width="9.140625" style="70"/>
    <col min="5384" max="5384" width="9.5703125" style="70" bestFit="1" customWidth="1"/>
    <col min="5385" max="5385" width="20.85546875" style="70" bestFit="1" customWidth="1"/>
    <col min="5386" max="5633" width="9.140625" style="70"/>
    <col min="5634" max="5634" width="38" style="70" bestFit="1" customWidth="1"/>
    <col min="5635" max="5635" width="9.140625" style="70"/>
    <col min="5636" max="5636" width="34.85546875" style="70" bestFit="1" customWidth="1"/>
    <col min="5637" max="5637" width="24.85546875" style="70" bestFit="1" customWidth="1"/>
    <col min="5638" max="5639" width="9.140625" style="70"/>
    <col min="5640" max="5640" width="9.5703125" style="70" bestFit="1" customWidth="1"/>
    <col min="5641" max="5641" width="20.85546875" style="70" bestFit="1" customWidth="1"/>
    <col min="5642" max="5889" width="9.140625" style="70"/>
    <col min="5890" max="5890" width="38" style="70" bestFit="1" customWidth="1"/>
    <col min="5891" max="5891" width="9.140625" style="70"/>
    <col min="5892" max="5892" width="34.85546875" style="70" bestFit="1" customWidth="1"/>
    <col min="5893" max="5893" width="24.85546875" style="70" bestFit="1" customWidth="1"/>
    <col min="5894" max="5895" width="9.140625" style="70"/>
    <col min="5896" max="5896" width="9.5703125" style="70" bestFit="1" customWidth="1"/>
    <col min="5897" max="5897" width="20.85546875" style="70" bestFit="1" customWidth="1"/>
    <col min="5898" max="6145" width="9.140625" style="70"/>
    <col min="6146" max="6146" width="38" style="70" bestFit="1" customWidth="1"/>
    <col min="6147" max="6147" width="9.140625" style="70"/>
    <col min="6148" max="6148" width="34.85546875" style="70" bestFit="1" customWidth="1"/>
    <col min="6149" max="6149" width="24.85546875" style="70" bestFit="1" customWidth="1"/>
    <col min="6150" max="6151" width="9.140625" style="70"/>
    <col min="6152" max="6152" width="9.5703125" style="70" bestFit="1" customWidth="1"/>
    <col min="6153" max="6153" width="20.85546875" style="70" bestFit="1" customWidth="1"/>
    <col min="6154" max="6401" width="9.140625" style="70"/>
    <col min="6402" max="6402" width="38" style="70" bestFit="1" customWidth="1"/>
    <col min="6403" max="6403" width="9.140625" style="70"/>
    <col min="6404" max="6404" width="34.85546875" style="70" bestFit="1" customWidth="1"/>
    <col min="6405" max="6405" width="24.85546875" style="70" bestFit="1" customWidth="1"/>
    <col min="6406" max="6407" width="9.140625" style="70"/>
    <col min="6408" max="6408" width="9.5703125" style="70" bestFit="1" customWidth="1"/>
    <col min="6409" max="6409" width="20.85546875" style="70" bestFit="1" customWidth="1"/>
    <col min="6410" max="6657" width="9.140625" style="70"/>
    <col min="6658" max="6658" width="38" style="70" bestFit="1" customWidth="1"/>
    <col min="6659" max="6659" width="9.140625" style="70"/>
    <col min="6660" max="6660" width="34.85546875" style="70" bestFit="1" customWidth="1"/>
    <col min="6661" max="6661" width="24.85546875" style="70" bestFit="1" customWidth="1"/>
    <col min="6662" max="6663" width="9.140625" style="70"/>
    <col min="6664" max="6664" width="9.5703125" style="70" bestFit="1" customWidth="1"/>
    <col min="6665" max="6665" width="20.85546875" style="70" bestFit="1" customWidth="1"/>
    <col min="6666" max="6913" width="9.140625" style="70"/>
    <col min="6914" max="6914" width="38" style="70" bestFit="1" customWidth="1"/>
    <col min="6915" max="6915" width="9.140625" style="70"/>
    <col min="6916" max="6916" width="34.85546875" style="70" bestFit="1" customWidth="1"/>
    <col min="6917" max="6917" width="24.85546875" style="70" bestFit="1" customWidth="1"/>
    <col min="6918" max="6919" width="9.140625" style="70"/>
    <col min="6920" max="6920" width="9.5703125" style="70" bestFit="1" customWidth="1"/>
    <col min="6921" max="6921" width="20.85546875" style="70" bestFit="1" customWidth="1"/>
    <col min="6922" max="7169" width="9.140625" style="70"/>
    <col min="7170" max="7170" width="38" style="70" bestFit="1" customWidth="1"/>
    <col min="7171" max="7171" width="9.140625" style="70"/>
    <col min="7172" max="7172" width="34.85546875" style="70" bestFit="1" customWidth="1"/>
    <col min="7173" max="7173" width="24.85546875" style="70" bestFit="1" customWidth="1"/>
    <col min="7174" max="7175" width="9.140625" style="70"/>
    <col min="7176" max="7176" width="9.5703125" style="70" bestFit="1" customWidth="1"/>
    <col min="7177" max="7177" width="20.85546875" style="70" bestFit="1" customWidth="1"/>
    <col min="7178" max="7425" width="9.140625" style="70"/>
    <col min="7426" max="7426" width="38" style="70" bestFit="1" customWidth="1"/>
    <col min="7427" max="7427" width="9.140625" style="70"/>
    <col min="7428" max="7428" width="34.85546875" style="70" bestFit="1" customWidth="1"/>
    <col min="7429" max="7429" width="24.85546875" style="70" bestFit="1" customWidth="1"/>
    <col min="7430" max="7431" width="9.140625" style="70"/>
    <col min="7432" max="7432" width="9.5703125" style="70" bestFit="1" customWidth="1"/>
    <col min="7433" max="7433" width="20.85546875" style="70" bestFit="1" customWidth="1"/>
    <col min="7434" max="7681" width="9.140625" style="70"/>
    <col min="7682" max="7682" width="38" style="70" bestFit="1" customWidth="1"/>
    <col min="7683" max="7683" width="9.140625" style="70"/>
    <col min="7684" max="7684" width="34.85546875" style="70" bestFit="1" customWidth="1"/>
    <col min="7685" max="7685" width="24.85546875" style="70" bestFit="1" customWidth="1"/>
    <col min="7686" max="7687" width="9.140625" style="70"/>
    <col min="7688" max="7688" width="9.5703125" style="70" bestFit="1" customWidth="1"/>
    <col min="7689" max="7689" width="20.85546875" style="70" bestFit="1" customWidth="1"/>
    <col min="7690" max="7937" width="9.140625" style="70"/>
    <col min="7938" max="7938" width="38" style="70" bestFit="1" customWidth="1"/>
    <col min="7939" max="7939" width="9.140625" style="70"/>
    <col min="7940" max="7940" width="34.85546875" style="70" bestFit="1" customWidth="1"/>
    <col min="7941" max="7941" width="24.85546875" style="70" bestFit="1" customWidth="1"/>
    <col min="7942" max="7943" width="9.140625" style="70"/>
    <col min="7944" max="7944" width="9.5703125" style="70" bestFit="1" customWidth="1"/>
    <col min="7945" max="7945" width="20.85546875" style="70" bestFit="1" customWidth="1"/>
    <col min="7946" max="8193" width="9.140625" style="70"/>
    <col min="8194" max="8194" width="38" style="70" bestFit="1" customWidth="1"/>
    <col min="8195" max="8195" width="9.140625" style="70"/>
    <col min="8196" max="8196" width="34.85546875" style="70" bestFit="1" customWidth="1"/>
    <col min="8197" max="8197" width="24.85546875" style="70" bestFit="1" customWidth="1"/>
    <col min="8198" max="8199" width="9.140625" style="70"/>
    <col min="8200" max="8200" width="9.5703125" style="70" bestFit="1" customWidth="1"/>
    <col min="8201" max="8201" width="20.85546875" style="70" bestFit="1" customWidth="1"/>
    <col min="8202" max="8449" width="9.140625" style="70"/>
    <col min="8450" max="8450" width="38" style="70" bestFit="1" customWidth="1"/>
    <col min="8451" max="8451" width="9.140625" style="70"/>
    <col min="8452" max="8452" width="34.85546875" style="70" bestFit="1" customWidth="1"/>
    <col min="8453" max="8453" width="24.85546875" style="70" bestFit="1" customWidth="1"/>
    <col min="8454" max="8455" width="9.140625" style="70"/>
    <col min="8456" max="8456" width="9.5703125" style="70" bestFit="1" customWidth="1"/>
    <col min="8457" max="8457" width="20.85546875" style="70" bestFit="1" customWidth="1"/>
    <col min="8458" max="8705" width="9.140625" style="70"/>
    <col min="8706" max="8706" width="38" style="70" bestFit="1" customWidth="1"/>
    <col min="8707" max="8707" width="9.140625" style="70"/>
    <col min="8708" max="8708" width="34.85546875" style="70" bestFit="1" customWidth="1"/>
    <col min="8709" max="8709" width="24.85546875" style="70" bestFit="1" customWidth="1"/>
    <col min="8710" max="8711" width="9.140625" style="70"/>
    <col min="8712" max="8712" width="9.5703125" style="70" bestFit="1" customWidth="1"/>
    <col min="8713" max="8713" width="20.85546875" style="70" bestFit="1" customWidth="1"/>
    <col min="8714" max="8961" width="9.140625" style="70"/>
    <col min="8962" max="8962" width="38" style="70" bestFit="1" customWidth="1"/>
    <col min="8963" max="8963" width="9.140625" style="70"/>
    <col min="8964" max="8964" width="34.85546875" style="70" bestFit="1" customWidth="1"/>
    <col min="8965" max="8965" width="24.85546875" style="70" bestFit="1" customWidth="1"/>
    <col min="8966" max="8967" width="9.140625" style="70"/>
    <col min="8968" max="8968" width="9.5703125" style="70" bestFit="1" customWidth="1"/>
    <col min="8969" max="8969" width="20.85546875" style="70" bestFit="1" customWidth="1"/>
    <col min="8970" max="9217" width="9.140625" style="70"/>
    <col min="9218" max="9218" width="38" style="70" bestFit="1" customWidth="1"/>
    <col min="9219" max="9219" width="9.140625" style="70"/>
    <col min="9220" max="9220" width="34.85546875" style="70" bestFit="1" customWidth="1"/>
    <col min="9221" max="9221" width="24.85546875" style="70" bestFit="1" customWidth="1"/>
    <col min="9222" max="9223" width="9.140625" style="70"/>
    <col min="9224" max="9224" width="9.5703125" style="70" bestFit="1" customWidth="1"/>
    <col min="9225" max="9225" width="20.85546875" style="70" bestFit="1" customWidth="1"/>
    <col min="9226" max="9473" width="9.140625" style="70"/>
    <col min="9474" max="9474" width="38" style="70" bestFit="1" customWidth="1"/>
    <col min="9475" max="9475" width="9.140625" style="70"/>
    <col min="9476" max="9476" width="34.85546875" style="70" bestFit="1" customWidth="1"/>
    <col min="9477" max="9477" width="24.85546875" style="70" bestFit="1" customWidth="1"/>
    <col min="9478" max="9479" width="9.140625" style="70"/>
    <col min="9480" max="9480" width="9.5703125" style="70" bestFit="1" customWidth="1"/>
    <col min="9481" max="9481" width="20.85546875" style="70" bestFit="1" customWidth="1"/>
    <col min="9482" max="9729" width="9.140625" style="70"/>
    <col min="9730" max="9730" width="38" style="70" bestFit="1" customWidth="1"/>
    <col min="9731" max="9731" width="9.140625" style="70"/>
    <col min="9732" max="9732" width="34.85546875" style="70" bestFit="1" customWidth="1"/>
    <col min="9733" max="9733" width="24.85546875" style="70" bestFit="1" customWidth="1"/>
    <col min="9734" max="9735" width="9.140625" style="70"/>
    <col min="9736" max="9736" width="9.5703125" style="70" bestFit="1" customWidth="1"/>
    <col min="9737" max="9737" width="20.85546875" style="70" bestFit="1" customWidth="1"/>
    <col min="9738" max="9985" width="9.140625" style="70"/>
    <col min="9986" max="9986" width="38" style="70" bestFit="1" customWidth="1"/>
    <col min="9987" max="9987" width="9.140625" style="70"/>
    <col min="9988" max="9988" width="34.85546875" style="70" bestFit="1" customWidth="1"/>
    <col min="9989" max="9989" width="24.85546875" style="70" bestFit="1" customWidth="1"/>
    <col min="9990" max="9991" width="9.140625" style="70"/>
    <col min="9992" max="9992" width="9.5703125" style="70" bestFit="1" customWidth="1"/>
    <col min="9993" max="9993" width="20.85546875" style="70" bestFit="1" customWidth="1"/>
    <col min="9994" max="10241" width="9.140625" style="70"/>
    <col min="10242" max="10242" width="38" style="70" bestFit="1" customWidth="1"/>
    <col min="10243" max="10243" width="9.140625" style="70"/>
    <col min="10244" max="10244" width="34.85546875" style="70" bestFit="1" customWidth="1"/>
    <col min="10245" max="10245" width="24.85546875" style="70" bestFit="1" customWidth="1"/>
    <col min="10246" max="10247" width="9.140625" style="70"/>
    <col min="10248" max="10248" width="9.5703125" style="70" bestFit="1" customWidth="1"/>
    <col min="10249" max="10249" width="20.85546875" style="70" bestFit="1" customWidth="1"/>
    <col min="10250" max="10497" width="9.140625" style="70"/>
    <col min="10498" max="10498" width="38" style="70" bestFit="1" customWidth="1"/>
    <col min="10499" max="10499" width="9.140625" style="70"/>
    <col min="10500" max="10500" width="34.85546875" style="70" bestFit="1" customWidth="1"/>
    <col min="10501" max="10501" width="24.85546875" style="70" bestFit="1" customWidth="1"/>
    <col min="10502" max="10503" width="9.140625" style="70"/>
    <col min="10504" max="10504" width="9.5703125" style="70" bestFit="1" customWidth="1"/>
    <col min="10505" max="10505" width="20.85546875" style="70" bestFit="1" customWidth="1"/>
    <col min="10506" max="10753" width="9.140625" style="70"/>
    <col min="10754" max="10754" width="38" style="70" bestFit="1" customWidth="1"/>
    <col min="10755" max="10755" width="9.140625" style="70"/>
    <col min="10756" max="10756" width="34.85546875" style="70" bestFit="1" customWidth="1"/>
    <col min="10757" max="10757" width="24.85546875" style="70" bestFit="1" customWidth="1"/>
    <col min="10758" max="10759" width="9.140625" style="70"/>
    <col min="10760" max="10760" width="9.5703125" style="70" bestFit="1" customWidth="1"/>
    <col min="10761" max="10761" width="20.85546875" style="70" bestFit="1" customWidth="1"/>
    <col min="10762" max="11009" width="9.140625" style="70"/>
    <col min="11010" max="11010" width="38" style="70" bestFit="1" customWidth="1"/>
    <col min="11011" max="11011" width="9.140625" style="70"/>
    <col min="11012" max="11012" width="34.85546875" style="70" bestFit="1" customWidth="1"/>
    <col min="11013" max="11013" width="24.85546875" style="70" bestFit="1" customWidth="1"/>
    <col min="11014" max="11015" width="9.140625" style="70"/>
    <col min="11016" max="11016" width="9.5703125" style="70" bestFit="1" customWidth="1"/>
    <col min="11017" max="11017" width="20.85546875" style="70" bestFit="1" customWidth="1"/>
    <col min="11018" max="11265" width="9.140625" style="70"/>
    <col min="11266" max="11266" width="38" style="70" bestFit="1" customWidth="1"/>
    <col min="11267" max="11267" width="9.140625" style="70"/>
    <col min="11268" max="11268" width="34.85546875" style="70" bestFit="1" customWidth="1"/>
    <col min="11269" max="11269" width="24.85546875" style="70" bestFit="1" customWidth="1"/>
    <col min="11270" max="11271" width="9.140625" style="70"/>
    <col min="11272" max="11272" width="9.5703125" style="70" bestFit="1" customWidth="1"/>
    <col min="11273" max="11273" width="20.85546875" style="70" bestFit="1" customWidth="1"/>
    <col min="11274" max="11521" width="9.140625" style="70"/>
    <col min="11522" max="11522" width="38" style="70" bestFit="1" customWidth="1"/>
    <col min="11523" max="11523" width="9.140625" style="70"/>
    <col min="11524" max="11524" width="34.85546875" style="70" bestFit="1" customWidth="1"/>
    <col min="11525" max="11525" width="24.85546875" style="70" bestFit="1" customWidth="1"/>
    <col min="11526" max="11527" width="9.140625" style="70"/>
    <col min="11528" max="11528" width="9.5703125" style="70" bestFit="1" customWidth="1"/>
    <col min="11529" max="11529" width="20.85546875" style="70" bestFit="1" customWidth="1"/>
    <col min="11530" max="11777" width="9.140625" style="70"/>
    <col min="11778" max="11778" width="38" style="70" bestFit="1" customWidth="1"/>
    <col min="11779" max="11779" width="9.140625" style="70"/>
    <col min="11780" max="11780" width="34.85546875" style="70" bestFit="1" customWidth="1"/>
    <col min="11781" max="11781" width="24.85546875" style="70" bestFit="1" customWidth="1"/>
    <col min="11782" max="11783" width="9.140625" style="70"/>
    <col min="11784" max="11784" width="9.5703125" style="70" bestFit="1" customWidth="1"/>
    <col min="11785" max="11785" width="20.85546875" style="70" bestFit="1" customWidth="1"/>
    <col min="11786" max="12033" width="9.140625" style="70"/>
    <col min="12034" max="12034" width="38" style="70" bestFit="1" customWidth="1"/>
    <col min="12035" max="12035" width="9.140625" style="70"/>
    <col min="12036" max="12036" width="34.85546875" style="70" bestFit="1" customWidth="1"/>
    <col min="12037" max="12037" width="24.85546875" style="70" bestFit="1" customWidth="1"/>
    <col min="12038" max="12039" width="9.140625" style="70"/>
    <col min="12040" max="12040" width="9.5703125" style="70" bestFit="1" customWidth="1"/>
    <col min="12041" max="12041" width="20.85546875" style="70" bestFit="1" customWidth="1"/>
    <col min="12042" max="12289" width="9.140625" style="70"/>
    <col min="12290" max="12290" width="38" style="70" bestFit="1" customWidth="1"/>
    <col min="12291" max="12291" width="9.140625" style="70"/>
    <col min="12292" max="12292" width="34.85546875" style="70" bestFit="1" customWidth="1"/>
    <col min="12293" max="12293" width="24.85546875" style="70" bestFit="1" customWidth="1"/>
    <col min="12294" max="12295" width="9.140625" style="70"/>
    <col min="12296" max="12296" width="9.5703125" style="70" bestFit="1" customWidth="1"/>
    <col min="12297" max="12297" width="20.85546875" style="70" bestFit="1" customWidth="1"/>
    <col min="12298" max="12545" width="9.140625" style="70"/>
    <col min="12546" max="12546" width="38" style="70" bestFit="1" customWidth="1"/>
    <col min="12547" max="12547" width="9.140625" style="70"/>
    <col min="12548" max="12548" width="34.85546875" style="70" bestFit="1" customWidth="1"/>
    <col min="12549" max="12549" width="24.85546875" style="70" bestFit="1" customWidth="1"/>
    <col min="12550" max="12551" width="9.140625" style="70"/>
    <col min="12552" max="12552" width="9.5703125" style="70" bestFit="1" customWidth="1"/>
    <col min="12553" max="12553" width="20.85546875" style="70" bestFit="1" customWidth="1"/>
    <col min="12554" max="12801" width="9.140625" style="70"/>
    <col min="12802" max="12802" width="38" style="70" bestFit="1" customWidth="1"/>
    <col min="12803" max="12803" width="9.140625" style="70"/>
    <col min="12804" max="12804" width="34.85546875" style="70" bestFit="1" customWidth="1"/>
    <col min="12805" max="12805" width="24.85546875" style="70" bestFit="1" customWidth="1"/>
    <col min="12806" max="12807" width="9.140625" style="70"/>
    <col min="12808" max="12808" width="9.5703125" style="70" bestFit="1" customWidth="1"/>
    <col min="12809" max="12809" width="20.85546875" style="70" bestFit="1" customWidth="1"/>
    <col min="12810" max="13057" width="9.140625" style="70"/>
    <col min="13058" max="13058" width="38" style="70" bestFit="1" customWidth="1"/>
    <col min="13059" max="13059" width="9.140625" style="70"/>
    <col min="13060" max="13060" width="34.85546875" style="70" bestFit="1" customWidth="1"/>
    <col min="13061" max="13061" width="24.85546875" style="70" bestFit="1" customWidth="1"/>
    <col min="13062" max="13063" width="9.140625" style="70"/>
    <col min="13064" max="13064" width="9.5703125" style="70" bestFit="1" customWidth="1"/>
    <col min="13065" max="13065" width="20.85546875" style="70" bestFit="1" customWidth="1"/>
    <col min="13066" max="13313" width="9.140625" style="70"/>
    <col min="13314" max="13314" width="38" style="70" bestFit="1" customWidth="1"/>
    <col min="13315" max="13315" width="9.140625" style="70"/>
    <col min="13316" max="13316" width="34.85546875" style="70" bestFit="1" customWidth="1"/>
    <col min="13317" max="13317" width="24.85546875" style="70" bestFit="1" customWidth="1"/>
    <col min="13318" max="13319" width="9.140625" style="70"/>
    <col min="13320" max="13320" width="9.5703125" style="70" bestFit="1" customWidth="1"/>
    <col min="13321" max="13321" width="20.85546875" style="70" bestFit="1" customWidth="1"/>
    <col min="13322" max="13569" width="9.140625" style="70"/>
    <col min="13570" max="13570" width="38" style="70" bestFit="1" customWidth="1"/>
    <col min="13571" max="13571" width="9.140625" style="70"/>
    <col min="13572" max="13572" width="34.85546875" style="70" bestFit="1" customWidth="1"/>
    <col min="13573" max="13573" width="24.85546875" style="70" bestFit="1" customWidth="1"/>
    <col min="13574" max="13575" width="9.140625" style="70"/>
    <col min="13576" max="13576" width="9.5703125" style="70" bestFit="1" customWidth="1"/>
    <col min="13577" max="13577" width="20.85546875" style="70" bestFit="1" customWidth="1"/>
    <col min="13578" max="13825" width="9.140625" style="70"/>
    <col min="13826" max="13826" width="38" style="70" bestFit="1" customWidth="1"/>
    <col min="13827" max="13827" width="9.140625" style="70"/>
    <col min="13828" max="13828" width="34.85546875" style="70" bestFit="1" customWidth="1"/>
    <col min="13829" max="13829" width="24.85546875" style="70" bestFit="1" customWidth="1"/>
    <col min="13830" max="13831" width="9.140625" style="70"/>
    <col min="13832" max="13832" width="9.5703125" style="70" bestFit="1" customWidth="1"/>
    <col min="13833" max="13833" width="20.85546875" style="70" bestFit="1" customWidth="1"/>
    <col min="13834" max="14081" width="9.140625" style="70"/>
    <col min="14082" max="14082" width="38" style="70" bestFit="1" customWidth="1"/>
    <col min="14083" max="14083" width="9.140625" style="70"/>
    <col min="14084" max="14084" width="34.85546875" style="70" bestFit="1" customWidth="1"/>
    <col min="14085" max="14085" width="24.85546875" style="70" bestFit="1" customWidth="1"/>
    <col min="14086" max="14087" width="9.140625" style="70"/>
    <col min="14088" max="14088" width="9.5703125" style="70" bestFit="1" customWidth="1"/>
    <col min="14089" max="14089" width="20.85546875" style="70" bestFit="1" customWidth="1"/>
    <col min="14090" max="14337" width="9.140625" style="70"/>
    <col min="14338" max="14338" width="38" style="70" bestFit="1" customWidth="1"/>
    <col min="14339" max="14339" width="9.140625" style="70"/>
    <col min="14340" max="14340" width="34.85546875" style="70" bestFit="1" customWidth="1"/>
    <col min="14341" max="14341" width="24.85546875" style="70" bestFit="1" customWidth="1"/>
    <col min="14342" max="14343" width="9.140625" style="70"/>
    <col min="14344" max="14344" width="9.5703125" style="70" bestFit="1" customWidth="1"/>
    <col min="14345" max="14345" width="20.85546875" style="70" bestFit="1" customWidth="1"/>
    <col min="14346" max="14593" width="9.140625" style="70"/>
    <col min="14594" max="14594" width="38" style="70" bestFit="1" customWidth="1"/>
    <col min="14595" max="14595" width="9.140625" style="70"/>
    <col min="14596" max="14596" width="34.85546875" style="70" bestFit="1" customWidth="1"/>
    <col min="14597" max="14597" width="24.85546875" style="70" bestFit="1" customWidth="1"/>
    <col min="14598" max="14599" width="9.140625" style="70"/>
    <col min="14600" max="14600" width="9.5703125" style="70" bestFit="1" customWidth="1"/>
    <col min="14601" max="14601" width="20.85546875" style="70" bestFit="1" customWidth="1"/>
    <col min="14602" max="14849" width="9.140625" style="70"/>
    <col min="14850" max="14850" width="38" style="70" bestFit="1" customWidth="1"/>
    <col min="14851" max="14851" width="9.140625" style="70"/>
    <col min="14852" max="14852" width="34.85546875" style="70" bestFit="1" customWidth="1"/>
    <col min="14853" max="14853" width="24.85546875" style="70" bestFit="1" customWidth="1"/>
    <col min="14854" max="14855" width="9.140625" style="70"/>
    <col min="14856" max="14856" width="9.5703125" style="70" bestFit="1" customWidth="1"/>
    <col min="14857" max="14857" width="20.85546875" style="70" bestFit="1" customWidth="1"/>
    <col min="14858" max="15105" width="9.140625" style="70"/>
    <col min="15106" max="15106" width="38" style="70" bestFit="1" customWidth="1"/>
    <col min="15107" max="15107" width="9.140625" style="70"/>
    <col min="15108" max="15108" width="34.85546875" style="70" bestFit="1" customWidth="1"/>
    <col min="15109" max="15109" width="24.85546875" style="70" bestFit="1" customWidth="1"/>
    <col min="15110" max="15111" width="9.140625" style="70"/>
    <col min="15112" max="15112" width="9.5703125" style="70" bestFit="1" customWidth="1"/>
    <col min="15113" max="15113" width="20.85546875" style="70" bestFit="1" customWidth="1"/>
    <col min="15114" max="15361" width="9.140625" style="70"/>
    <col min="15362" max="15362" width="38" style="70" bestFit="1" customWidth="1"/>
    <col min="15363" max="15363" width="9.140625" style="70"/>
    <col min="15364" max="15364" width="34.85546875" style="70" bestFit="1" customWidth="1"/>
    <col min="15365" max="15365" width="24.85546875" style="70" bestFit="1" customWidth="1"/>
    <col min="15366" max="15367" width="9.140625" style="70"/>
    <col min="15368" max="15368" width="9.5703125" style="70" bestFit="1" customWidth="1"/>
    <col min="15369" max="15369" width="20.85546875" style="70" bestFit="1" customWidth="1"/>
    <col min="15370" max="15617" width="9.140625" style="70"/>
    <col min="15618" max="15618" width="38" style="70" bestFit="1" customWidth="1"/>
    <col min="15619" max="15619" width="9.140625" style="70"/>
    <col min="15620" max="15620" width="34.85546875" style="70" bestFit="1" customWidth="1"/>
    <col min="15621" max="15621" width="24.85546875" style="70" bestFit="1" customWidth="1"/>
    <col min="15622" max="15623" width="9.140625" style="70"/>
    <col min="15624" max="15624" width="9.5703125" style="70" bestFit="1" customWidth="1"/>
    <col min="15625" max="15625" width="20.85546875" style="70" bestFit="1" customWidth="1"/>
    <col min="15626" max="15873" width="9.140625" style="70"/>
    <col min="15874" max="15874" width="38" style="70" bestFit="1" customWidth="1"/>
    <col min="15875" max="15875" width="9.140625" style="70"/>
    <col min="15876" max="15876" width="34.85546875" style="70" bestFit="1" customWidth="1"/>
    <col min="15877" max="15877" width="24.85546875" style="70" bestFit="1" customWidth="1"/>
    <col min="15878" max="15879" width="9.140625" style="70"/>
    <col min="15880" max="15880" width="9.5703125" style="70" bestFit="1" customWidth="1"/>
    <col min="15881" max="15881" width="20.85546875" style="70" bestFit="1" customWidth="1"/>
    <col min="15882" max="16129" width="9.140625" style="70"/>
    <col min="16130" max="16130" width="38" style="70" bestFit="1" customWidth="1"/>
    <col min="16131" max="16131" width="9.140625" style="70"/>
    <col min="16132" max="16132" width="34.85546875" style="70" bestFit="1" customWidth="1"/>
    <col min="16133" max="16133" width="24.85546875" style="70" bestFit="1" customWidth="1"/>
    <col min="16134" max="16135" width="9.140625" style="70"/>
    <col min="16136" max="16136" width="9.5703125" style="70" bestFit="1" customWidth="1"/>
    <col min="16137" max="16137" width="20.85546875" style="70" bestFit="1" customWidth="1"/>
    <col min="16138" max="16384" width="9.140625" style="70"/>
  </cols>
  <sheetData>
    <row r="1" spans="1:9" x14ac:dyDescent="0.2">
      <c r="A1" s="69"/>
      <c r="B1" s="69"/>
      <c r="C1" s="242"/>
      <c r="D1" s="69"/>
      <c r="E1" s="69"/>
      <c r="F1" s="69"/>
      <c r="G1" s="69"/>
      <c r="H1" s="75"/>
    </row>
    <row r="2" spans="1:9" ht="15" x14ac:dyDescent="0.25">
      <c r="A2" s="71" t="s">
        <v>174</v>
      </c>
      <c r="B2" s="71"/>
      <c r="C2" s="243"/>
      <c r="D2" s="71"/>
      <c r="E2" s="71"/>
      <c r="F2" s="72"/>
      <c r="G2" s="71"/>
      <c r="H2" s="76"/>
    </row>
    <row r="3" spans="1:9" ht="15" x14ac:dyDescent="0.25">
      <c r="A3" s="71" t="s">
        <v>175</v>
      </c>
      <c r="B3" s="71"/>
      <c r="C3" s="243"/>
      <c r="D3" s="71"/>
      <c r="E3" s="71"/>
      <c r="F3" s="72"/>
      <c r="G3" s="71"/>
      <c r="H3" s="76"/>
    </row>
    <row r="4" spans="1:9" ht="15" x14ac:dyDescent="0.25">
      <c r="A4" s="71" t="s">
        <v>176</v>
      </c>
      <c r="B4" s="71"/>
      <c r="C4" s="243"/>
      <c r="D4" s="71"/>
      <c r="E4" s="71"/>
      <c r="F4" s="72"/>
      <c r="G4" s="71"/>
      <c r="H4" s="76"/>
    </row>
    <row r="5" spans="1:9" ht="15" x14ac:dyDescent="0.25">
      <c r="A5" s="71"/>
      <c r="B5" s="71"/>
      <c r="C5" s="243"/>
      <c r="D5" s="71"/>
      <c r="E5" s="71"/>
      <c r="F5" s="72"/>
      <c r="G5" s="71"/>
      <c r="H5" s="76"/>
    </row>
    <row r="6" spans="1:9" ht="15" x14ac:dyDescent="0.25">
      <c r="A6" s="278" t="s">
        <v>92</v>
      </c>
      <c r="B6" s="278"/>
      <c r="C6" s="278"/>
      <c r="D6" s="278"/>
      <c r="E6" s="278"/>
      <c r="F6" s="73" t="s">
        <v>87</v>
      </c>
      <c r="G6" s="71"/>
      <c r="H6" s="76"/>
      <c r="I6" s="249" t="s">
        <v>539</v>
      </c>
    </row>
    <row r="7" spans="1:9" ht="15" x14ac:dyDescent="0.25">
      <c r="A7" s="71"/>
      <c r="B7" s="71"/>
      <c r="C7" s="243"/>
      <c r="D7" s="71"/>
      <c r="E7" s="71"/>
      <c r="F7" s="72"/>
      <c r="G7" s="71"/>
      <c r="H7" s="76"/>
    </row>
    <row r="8" spans="1:9" ht="15" x14ac:dyDescent="0.25">
      <c r="A8" s="77" t="s">
        <v>178</v>
      </c>
      <c r="B8" s="71"/>
      <c r="C8" s="243"/>
      <c r="D8" s="71"/>
      <c r="E8" s="71"/>
      <c r="F8" s="72"/>
      <c r="G8" s="71"/>
      <c r="H8" s="76"/>
    </row>
    <row r="9" spans="1:9" ht="15" x14ac:dyDescent="0.25">
      <c r="A9" s="71" t="s">
        <v>85</v>
      </c>
      <c r="B9" s="71" t="s">
        <v>179</v>
      </c>
      <c r="C9" s="274" t="s">
        <v>526</v>
      </c>
      <c r="D9" s="71" t="s">
        <v>180</v>
      </c>
      <c r="E9" s="71" t="s">
        <v>181</v>
      </c>
      <c r="F9" s="72">
        <v>61.325000000000003</v>
      </c>
      <c r="G9" s="71">
        <v>1.7081</v>
      </c>
      <c r="H9" s="76">
        <f t="shared" ref="H9:H43" si="0">F9*G9*1.1</f>
        <v>115.22415575000001</v>
      </c>
      <c r="I9" s="277" t="s">
        <v>540</v>
      </c>
    </row>
    <row r="10" spans="1:9" ht="15" x14ac:dyDescent="0.25">
      <c r="A10" s="71" t="s">
        <v>85</v>
      </c>
      <c r="B10" s="71" t="s">
        <v>179</v>
      </c>
      <c r="C10" s="274"/>
      <c r="D10" s="71" t="s">
        <v>180</v>
      </c>
      <c r="E10" s="71" t="s">
        <v>181</v>
      </c>
      <c r="F10" s="72">
        <v>60.43</v>
      </c>
      <c r="G10" s="71">
        <v>1.7081</v>
      </c>
      <c r="H10" s="76">
        <f t="shared" si="0"/>
        <v>113.54253130000001</v>
      </c>
      <c r="I10" s="277"/>
    </row>
    <row r="11" spans="1:9" ht="15" x14ac:dyDescent="0.25">
      <c r="A11" s="71" t="s">
        <v>85</v>
      </c>
      <c r="B11" s="71" t="s">
        <v>182</v>
      </c>
      <c r="C11" s="274"/>
      <c r="D11" s="71" t="s">
        <v>180</v>
      </c>
      <c r="E11" s="71" t="s">
        <v>181</v>
      </c>
      <c r="F11" s="72">
        <v>32.841000000000001</v>
      </c>
      <c r="G11" s="71">
        <v>1.7081</v>
      </c>
      <c r="H11" s="76">
        <f t="shared" si="0"/>
        <v>61.705283310000006</v>
      </c>
      <c r="I11" s="277"/>
    </row>
    <row r="12" spans="1:9" ht="15" x14ac:dyDescent="0.25">
      <c r="A12" s="71" t="s">
        <v>85</v>
      </c>
      <c r="B12" s="71" t="s">
        <v>182</v>
      </c>
      <c r="C12" s="274"/>
      <c r="D12" s="71" t="s">
        <v>180</v>
      </c>
      <c r="E12" s="71" t="s">
        <v>183</v>
      </c>
      <c r="F12" s="72">
        <v>29.138999999999999</v>
      </c>
      <c r="G12" s="71">
        <v>1.7081</v>
      </c>
      <c r="H12" s="76">
        <f t="shared" si="0"/>
        <v>54.749558490000005</v>
      </c>
      <c r="I12" s="277"/>
    </row>
    <row r="13" spans="1:9" ht="15" x14ac:dyDescent="0.25">
      <c r="A13" s="71" t="s">
        <v>85</v>
      </c>
      <c r="B13" s="71" t="s">
        <v>182</v>
      </c>
      <c r="C13" s="274"/>
      <c r="D13" s="71" t="s">
        <v>180</v>
      </c>
      <c r="E13" s="71" t="s">
        <v>183</v>
      </c>
      <c r="F13" s="72">
        <v>29.244</v>
      </c>
      <c r="G13" s="71">
        <v>1.7081</v>
      </c>
      <c r="H13" s="76">
        <f t="shared" si="0"/>
        <v>54.946844040000002</v>
      </c>
      <c r="I13" s="277"/>
    </row>
    <row r="14" spans="1:9" ht="15" x14ac:dyDescent="0.25">
      <c r="A14" s="71" t="s">
        <v>85</v>
      </c>
      <c r="B14" s="71" t="s">
        <v>182</v>
      </c>
      <c r="C14" s="274"/>
      <c r="D14" s="71" t="s">
        <v>180</v>
      </c>
      <c r="E14" s="71" t="s">
        <v>181</v>
      </c>
      <c r="F14" s="72">
        <v>32.841000000000001</v>
      </c>
      <c r="G14" s="71">
        <v>1.7081</v>
      </c>
      <c r="H14" s="76">
        <f t="shared" si="0"/>
        <v>61.705283310000006</v>
      </c>
      <c r="I14" s="277"/>
    </row>
    <row r="15" spans="1:9" ht="15" x14ac:dyDescent="0.25">
      <c r="A15" s="71" t="s">
        <v>85</v>
      </c>
      <c r="B15" s="71" t="s">
        <v>182</v>
      </c>
      <c r="C15" s="274"/>
      <c r="D15" s="71" t="s">
        <v>180</v>
      </c>
      <c r="E15" s="71" t="s">
        <v>184</v>
      </c>
      <c r="F15" s="72">
        <v>29.138999999999999</v>
      </c>
      <c r="G15" s="71">
        <v>1.7081</v>
      </c>
      <c r="H15" s="76">
        <f t="shared" si="0"/>
        <v>54.749558490000005</v>
      </c>
      <c r="I15" s="277"/>
    </row>
    <row r="16" spans="1:9" ht="15" x14ac:dyDescent="0.25">
      <c r="A16" s="71" t="s">
        <v>85</v>
      </c>
      <c r="B16" s="71" t="s">
        <v>182</v>
      </c>
      <c r="C16" s="274"/>
      <c r="D16" s="71" t="s">
        <v>180</v>
      </c>
      <c r="E16" s="71" t="s">
        <v>183</v>
      </c>
      <c r="F16" s="72">
        <v>29.244</v>
      </c>
      <c r="G16" s="71">
        <v>1.7081</v>
      </c>
      <c r="H16" s="76">
        <f t="shared" si="0"/>
        <v>54.946844040000002</v>
      </c>
      <c r="I16" s="277"/>
    </row>
    <row r="17" spans="1:9" ht="15" x14ac:dyDescent="0.25">
      <c r="A17" s="71" t="s">
        <v>85</v>
      </c>
      <c r="B17" s="71" t="s">
        <v>185</v>
      </c>
      <c r="C17" s="274" t="s">
        <v>527</v>
      </c>
      <c r="D17" s="71" t="s">
        <v>180</v>
      </c>
      <c r="E17" s="71" t="s">
        <v>186</v>
      </c>
      <c r="F17" s="72">
        <v>28.085000000000001</v>
      </c>
      <c r="G17" s="71">
        <v>1.7081</v>
      </c>
      <c r="H17" s="76">
        <f t="shared" si="0"/>
        <v>52.769187350000003</v>
      </c>
      <c r="I17" s="277" t="s">
        <v>541</v>
      </c>
    </row>
    <row r="18" spans="1:9" ht="15" x14ac:dyDescent="0.25">
      <c r="A18" s="71" t="s">
        <v>85</v>
      </c>
      <c r="B18" s="71" t="s">
        <v>185</v>
      </c>
      <c r="C18" s="274"/>
      <c r="D18" s="71" t="s">
        <v>180</v>
      </c>
      <c r="E18" s="71" t="s">
        <v>186</v>
      </c>
      <c r="F18" s="72">
        <v>28.085000000000001</v>
      </c>
      <c r="G18" s="71">
        <v>1.7081</v>
      </c>
      <c r="H18" s="76">
        <f t="shared" si="0"/>
        <v>52.769187350000003</v>
      </c>
      <c r="I18" s="277"/>
    </row>
    <row r="19" spans="1:9" ht="15" x14ac:dyDescent="0.25">
      <c r="A19" s="71" t="s">
        <v>85</v>
      </c>
      <c r="B19" s="71" t="s">
        <v>187</v>
      </c>
      <c r="C19" s="274"/>
      <c r="D19" s="71" t="s">
        <v>180</v>
      </c>
      <c r="E19" s="71" t="s">
        <v>181</v>
      </c>
      <c r="F19" s="72">
        <v>20.268999999999998</v>
      </c>
      <c r="G19" s="71">
        <v>1.7081</v>
      </c>
      <c r="H19" s="76">
        <f t="shared" si="0"/>
        <v>38.083626790000004</v>
      </c>
      <c r="I19" s="277"/>
    </row>
    <row r="20" spans="1:9" ht="15" x14ac:dyDescent="0.25">
      <c r="A20" s="71" t="s">
        <v>85</v>
      </c>
      <c r="B20" s="71" t="s">
        <v>187</v>
      </c>
      <c r="C20" s="274"/>
      <c r="D20" s="71" t="s">
        <v>180</v>
      </c>
      <c r="E20" s="71" t="s">
        <v>186</v>
      </c>
      <c r="F20" s="72">
        <v>18.399000000000001</v>
      </c>
      <c r="G20" s="71">
        <v>1.7081</v>
      </c>
      <c r="H20" s="76">
        <f t="shared" si="0"/>
        <v>34.570065090000007</v>
      </c>
      <c r="I20" s="277"/>
    </row>
    <row r="21" spans="1:9" ht="15" x14ac:dyDescent="0.25">
      <c r="A21" s="71" t="s">
        <v>85</v>
      </c>
      <c r="B21" s="71" t="s">
        <v>188</v>
      </c>
      <c r="C21" s="274" t="s">
        <v>528</v>
      </c>
      <c r="D21" s="71" t="s">
        <v>180</v>
      </c>
      <c r="E21" s="71" t="s">
        <v>186</v>
      </c>
      <c r="F21" s="72">
        <v>58.756999999999998</v>
      </c>
      <c r="G21" s="71">
        <v>1.7081</v>
      </c>
      <c r="H21" s="76">
        <f t="shared" si="0"/>
        <v>110.39911486999999</v>
      </c>
      <c r="I21" s="277" t="s">
        <v>542</v>
      </c>
    </row>
    <row r="22" spans="1:9" ht="15" x14ac:dyDescent="0.25">
      <c r="A22" s="71" t="s">
        <v>85</v>
      </c>
      <c r="B22" s="71" t="s">
        <v>188</v>
      </c>
      <c r="C22" s="274"/>
      <c r="D22" s="71" t="s">
        <v>180</v>
      </c>
      <c r="E22" s="71" t="s">
        <v>186</v>
      </c>
      <c r="F22" s="72">
        <v>58.756999999999998</v>
      </c>
      <c r="G22" s="71">
        <v>1.7081</v>
      </c>
      <c r="H22" s="76">
        <f t="shared" si="0"/>
        <v>110.39911486999999</v>
      </c>
      <c r="I22" s="277"/>
    </row>
    <row r="23" spans="1:9" ht="15" x14ac:dyDescent="0.25">
      <c r="A23" s="71" t="s">
        <v>85</v>
      </c>
      <c r="B23" s="71" t="s">
        <v>189</v>
      </c>
      <c r="C23" s="274" t="s">
        <v>529</v>
      </c>
      <c r="D23" s="71" t="s">
        <v>180</v>
      </c>
      <c r="E23" s="71" t="s">
        <v>186</v>
      </c>
      <c r="F23" s="72">
        <v>32.874000000000002</v>
      </c>
      <c r="G23" s="71">
        <v>1.7081</v>
      </c>
      <c r="H23" s="76">
        <f t="shared" si="0"/>
        <v>61.76728734000001</v>
      </c>
      <c r="I23" s="277"/>
    </row>
    <row r="24" spans="1:9" ht="15" x14ac:dyDescent="0.25">
      <c r="A24" s="71" t="s">
        <v>85</v>
      </c>
      <c r="B24" s="71" t="s">
        <v>189</v>
      </c>
      <c r="C24" s="274"/>
      <c r="D24" s="71" t="s">
        <v>180</v>
      </c>
      <c r="E24" s="71" t="s">
        <v>186</v>
      </c>
      <c r="F24" s="72">
        <v>32.874000000000002</v>
      </c>
      <c r="G24" s="71">
        <v>1.7081</v>
      </c>
      <c r="H24" s="76">
        <f t="shared" si="0"/>
        <v>61.76728734000001</v>
      </c>
      <c r="I24" s="277"/>
    </row>
    <row r="25" spans="1:9" ht="15" x14ac:dyDescent="0.25">
      <c r="A25" s="71" t="s">
        <v>85</v>
      </c>
      <c r="B25" s="71" t="s">
        <v>190</v>
      </c>
      <c r="C25" s="274" t="s">
        <v>530</v>
      </c>
      <c r="D25" s="71" t="s">
        <v>180</v>
      </c>
      <c r="E25" s="71" t="s">
        <v>186</v>
      </c>
      <c r="F25" s="72">
        <v>21.448</v>
      </c>
      <c r="G25" s="71">
        <v>1.7081</v>
      </c>
      <c r="H25" s="76">
        <f t="shared" si="0"/>
        <v>40.298861680000002</v>
      </c>
      <c r="I25" s="277" t="s">
        <v>540</v>
      </c>
    </row>
    <row r="26" spans="1:9" ht="15" x14ac:dyDescent="0.25">
      <c r="A26" s="71" t="s">
        <v>85</v>
      </c>
      <c r="B26" s="71" t="s">
        <v>190</v>
      </c>
      <c r="C26" s="274"/>
      <c r="D26" s="71" t="s">
        <v>180</v>
      </c>
      <c r="E26" s="71" t="s">
        <v>186</v>
      </c>
      <c r="F26" s="72">
        <v>20.488</v>
      </c>
      <c r="G26" s="71">
        <v>1.7081</v>
      </c>
      <c r="H26" s="76">
        <f t="shared" si="0"/>
        <v>38.495108080000001</v>
      </c>
      <c r="I26" s="277"/>
    </row>
    <row r="27" spans="1:9" ht="15" x14ac:dyDescent="0.25">
      <c r="A27" s="71" t="s">
        <v>85</v>
      </c>
      <c r="B27" s="71" t="s">
        <v>190</v>
      </c>
      <c r="C27" s="274"/>
      <c r="D27" s="71" t="s">
        <v>180</v>
      </c>
      <c r="E27" s="71" t="s">
        <v>186</v>
      </c>
      <c r="F27" s="72">
        <v>21.448</v>
      </c>
      <c r="G27" s="71">
        <v>1.7081</v>
      </c>
      <c r="H27" s="76">
        <f t="shared" si="0"/>
        <v>40.298861680000002</v>
      </c>
      <c r="I27" s="277"/>
    </row>
    <row r="28" spans="1:9" ht="15" x14ac:dyDescent="0.25">
      <c r="A28" s="71" t="s">
        <v>85</v>
      </c>
      <c r="B28" s="71" t="s">
        <v>190</v>
      </c>
      <c r="C28" s="274"/>
      <c r="D28" s="71" t="s">
        <v>180</v>
      </c>
      <c r="E28" s="71" t="s">
        <v>186</v>
      </c>
      <c r="F28" s="72">
        <v>20.488</v>
      </c>
      <c r="G28" s="71">
        <v>1.7081</v>
      </c>
      <c r="H28" s="76">
        <f t="shared" si="0"/>
        <v>38.495108080000001</v>
      </c>
      <c r="I28" s="277"/>
    </row>
    <row r="29" spans="1:9" ht="15" x14ac:dyDescent="0.25">
      <c r="A29" s="71"/>
      <c r="B29" s="71"/>
      <c r="C29" s="243"/>
      <c r="D29" s="71"/>
      <c r="E29" s="71"/>
      <c r="F29" s="72"/>
      <c r="G29" s="71"/>
      <c r="H29" s="76"/>
    </row>
    <row r="30" spans="1:9" ht="15" x14ac:dyDescent="0.25">
      <c r="A30" s="77" t="s">
        <v>191</v>
      </c>
      <c r="B30" s="71"/>
      <c r="C30" s="243"/>
      <c r="D30" s="71"/>
      <c r="E30" s="71"/>
      <c r="F30" s="72"/>
      <c r="G30" s="71"/>
      <c r="H30" s="76"/>
    </row>
    <row r="31" spans="1:9" ht="30" x14ac:dyDescent="0.25">
      <c r="A31" s="71" t="s">
        <v>85</v>
      </c>
      <c r="B31" s="74" t="s">
        <v>192</v>
      </c>
      <c r="C31" s="247" t="s">
        <v>531</v>
      </c>
      <c r="D31" s="71" t="s">
        <v>177</v>
      </c>
      <c r="E31" s="71"/>
      <c r="F31" s="72">
        <f>53.4+53.4</f>
        <v>106.8</v>
      </c>
      <c r="G31" s="71">
        <v>1.593</v>
      </c>
      <c r="H31" s="76">
        <f t="shared" si="0"/>
        <v>187.14564000000001</v>
      </c>
    </row>
    <row r="32" spans="1:9" ht="30" x14ac:dyDescent="0.25">
      <c r="A32" s="71" t="s">
        <v>85</v>
      </c>
      <c r="B32" s="74" t="s">
        <v>193</v>
      </c>
      <c r="C32" s="247" t="s">
        <v>532</v>
      </c>
      <c r="D32" s="71" t="s">
        <v>177</v>
      </c>
      <c r="E32" s="71"/>
      <c r="F32" s="72">
        <f>81.8+81.8</f>
        <v>163.6</v>
      </c>
      <c r="G32" s="71">
        <v>1.593</v>
      </c>
      <c r="H32" s="76">
        <f t="shared" si="0"/>
        <v>286.67628000000002</v>
      </c>
    </row>
    <row r="33" spans="1:9" ht="30" x14ac:dyDescent="0.25">
      <c r="A33" s="71" t="s">
        <v>85</v>
      </c>
      <c r="B33" s="74" t="s">
        <v>194</v>
      </c>
      <c r="C33" s="247" t="s">
        <v>533</v>
      </c>
      <c r="D33" s="71" t="s">
        <v>177</v>
      </c>
      <c r="E33" s="71"/>
      <c r="F33" s="72">
        <f>73.8+73.8</f>
        <v>147.6</v>
      </c>
      <c r="G33" s="71">
        <v>1.593</v>
      </c>
      <c r="H33" s="76">
        <f t="shared" si="0"/>
        <v>258.63947999999999</v>
      </c>
    </row>
    <row r="34" spans="1:9" ht="15" x14ac:dyDescent="0.25">
      <c r="A34" s="71" t="s">
        <v>85</v>
      </c>
      <c r="B34" s="74" t="s">
        <v>195</v>
      </c>
      <c r="C34" s="248" t="s">
        <v>534</v>
      </c>
      <c r="D34" s="71" t="s">
        <v>177</v>
      </c>
      <c r="E34" s="71"/>
      <c r="F34" s="72">
        <f>39.3+39.3</f>
        <v>78.599999999999994</v>
      </c>
      <c r="G34" s="71">
        <v>1.593</v>
      </c>
      <c r="H34" s="76">
        <f t="shared" si="0"/>
        <v>137.73078000000001</v>
      </c>
    </row>
    <row r="35" spans="1:9" ht="45" x14ac:dyDescent="0.25">
      <c r="A35" s="71" t="s">
        <v>85</v>
      </c>
      <c r="B35" s="74" t="s">
        <v>196</v>
      </c>
      <c r="C35" s="247" t="s">
        <v>535</v>
      </c>
      <c r="D35" s="71" t="s">
        <v>177</v>
      </c>
      <c r="E35" s="71"/>
      <c r="F35" s="72">
        <f>100.2+100.2</f>
        <v>200.4</v>
      </c>
      <c r="G35" s="71">
        <v>1.593</v>
      </c>
      <c r="H35" s="76">
        <f t="shared" si="0"/>
        <v>351.16092000000003</v>
      </c>
    </row>
    <row r="36" spans="1:9" ht="15" x14ac:dyDescent="0.25">
      <c r="A36" s="71"/>
      <c r="B36" s="71"/>
      <c r="C36" s="243"/>
      <c r="D36" s="71"/>
      <c r="E36" s="71"/>
      <c r="F36" s="72"/>
      <c r="G36" s="71"/>
      <c r="H36" s="76"/>
    </row>
    <row r="37" spans="1:9" ht="15" x14ac:dyDescent="0.25">
      <c r="A37" s="77" t="s">
        <v>197</v>
      </c>
      <c r="B37" s="71"/>
      <c r="C37" s="243"/>
      <c r="D37" s="71"/>
      <c r="E37" s="71"/>
      <c r="F37" s="72"/>
      <c r="G37" s="71"/>
      <c r="H37" s="76"/>
    </row>
    <row r="38" spans="1:9" ht="30" x14ac:dyDescent="0.25">
      <c r="A38" s="71" t="s">
        <v>85</v>
      </c>
      <c r="B38" s="71" t="s">
        <v>198</v>
      </c>
      <c r="C38" s="247" t="s">
        <v>536</v>
      </c>
      <c r="D38" s="71" t="s">
        <v>177</v>
      </c>
      <c r="E38" s="71"/>
      <c r="F38" s="72">
        <f>16.4+16.4</f>
        <v>32.799999999999997</v>
      </c>
      <c r="G38" s="71">
        <v>1.593</v>
      </c>
      <c r="H38" s="76">
        <f t="shared" si="0"/>
        <v>57.475439999999999</v>
      </c>
      <c r="I38" s="250"/>
    </row>
    <row r="39" spans="1:9" ht="30" x14ac:dyDescent="0.25">
      <c r="A39" s="71" t="s">
        <v>85</v>
      </c>
      <c r="B39" s="71" t="s">
        <v>199</v>
      </c>
      <c r="C39" s="247" t="s">
        <v>537</v>
      </c>
      <c r="D39" s="71" t="s">
        <v>177</v>
      </c>
      <c r="E39" s="71"/>
      <c r="F39" s="72">
        <f>76.7+76.7</f>
        <v>153.4</v>
      </c>
      <c r="G39" s="71">
        <v>1.593</v>
      </c>
      <c r="H39" s="76">
        <f t="shared" si="0"/>
        <v>268.80282</v>
      </c>
    </row>
    <row r="40" spans="1:9" ht="15" x14ac:dyDescent="0.25">
      <c r="A40" s="71"/>
      <c r="B40" s="71"/>
      <c r="C40" s="243"/>
      <c r="D40" s="71"/>
      <c r="E40" s="71"/>
      <c r="F40" s="72"/>
      <c r="G40" s="71"/>
      <c r="H40" s="76"/>
    </row>
    <row r="41" spans="1:9" ht="15" x14ac:dyDescent="0.25">
      <c r="A41" s="77" t="s">
        <v>200</v>
      </c>
      <c r="B41" s="71"/>
      <c r="C41" s="243"/>
      <c r="D41" s="71"/>
      <c r="E41" s="71"/>
      <c r="F41" s="72"/>
      <c r="G41" s="71"/>
      <c r="H41" s="76"/>
    </row>
    <row r="42" spans="1:9" ht="15" x14ac:dyDescent="0.25">
      <c r="A42" s="71" t="s">
        <v>85</v>
      </c>
      <c r="B42" s="71" t="s">
        <v>201</v>
      </c>
      <c r="C42" s="275" t="s">
        <v>538</v>
      </c>
      <c r="D42" s="71" t="s">
        <v>202</v>
      </c>
      <c r="E42" s="71"/>
      <c r="F42" s="72">
        <f>36.1+36.1+44.3+44.3</f>
        <v>160.80000000000001</v>
      </c>
      <c r="G42" s="71">
        <v>1.593</v>
      </c>
      <c r="H42" s="76">
        <f t="shared" si="0"/>
        <v>281.76984000000004</v>
      </c>
    </row>
    <row r="43" spans="1:9" ht="33" customHeight="1" x14ac:dyDescent="0.25">
      <c r="A43" s="71" t="s">
        <v>85</v>
      </c>
      <c r="B43" s="71" t="s">
        <v>203</v>
      </c>
      <c r="C43" s="276"/>
      <c r="D43" s="71" t="s">
        <v>202</v>
      </c>
      <c r="E43" s="71"/>
      <c r="F43" s="72">
        <f>44.3+44.3+36.1+36.1</f>
        <v>160.79999999999998</v>
      </c>
      <c r="G43" s="71">
        <v>1.593</v>
      </c>
      <c r="H43" s="76">
        <f t="shared" si="0"/>
        <v>281.76983999999999</v>
      </c>
    </row>
    <row r="44" spans="1:9" ht="15" x14ac:dyDescent="0.25">
      <c r="A44" s="71"/>
      <c r="B44" s="71"/>
      <c r="C44" s="243"/>
      <c r="D44" s="71"/>
      <c r="E44" s="71"/>
      <c r="F44" s="72"/>
      <c r="G44" s="71"/>
      <c r="H44" s="76"/>
    </row>
    <row r="45" spans="1:9" ht="15" x14ac:dyDescent="0.25">
      <c r="A45" s="71"/>
      <c r="B45" s="71"/>
      <c r="C45" s="243"/>
      <c r="D45" s="71"/>
      <c r="E45" s="71"/>
      <c r="F45" s="72"/>
      <c r="G45" s="71"/>
      <c r="H45" s="76"/>
    </row>
    <row r="46" spans="1:9" ht="15" x14ac:dyDescent="0.25">
      <c r="A46" s="71"/>
      <c r="B46" s="71"/>
      <c r="C46" s="243"/>
      <c r="D46" s="71" t="s">
        <v>204</v>
      </c>
      <c r="E46" s="71"/>
      <c r="F46" s="72">
        <f>SUM(F8:F43)</f>
        <v>1870.9749999999999</v>
      </c>
      <c r="G46" s="71"/>
      <c r="H46" s="79">
        <f>SUM(H8:H43)</f>
        <v>3362.8539092500005</v>
      </c>
      <c r="I46" s="251" t="s">
        <v>173</v>
      </c>
    </row>
    <row r="51" spans="3:3" x14ac:dyDescent="0.2">
      <c r="C51" s="81"/>
    </row>
    <row r="52" spans="3:3" x14ac:dyDescent="0.2">
      <c r="C52" s="244"/>
    </row>
    <row r="53" spans="3:3" x14ac:dyDescent="0.2">
      <c r="C53" s="245"/>
    </row>
    <row r="54" spans="3:3" x14ac:dyDescent="0.2">
      <c r="C54" s="245"/>
    </row>
    <row r="55" spans="3:3" x14ac:dyDescent="0.2">
      <c r="C55" s="245"/>
    </row>
    <row r="56" spans="3:3" x14ac:dyDescent="0.2">
      <c r="C56" s="245"/>
    </row>
    <row r="57" spans="3:3" x14ac:dyDescent="0.2">
      <c r="C57" s="245"/>
    </row>
    <row r="58" spans="3:3" x14ac:dyDescent="0.2">
      <c r="C58" s="245"/>
    </row>
    <row r="59" spans="3:3" x14ac:dyDescent="0.2">
      <c r="C59" s="245"/>
    </row>
    <row r="60" spans="3:3" x14ac:dyDescent="0.2">
      <c r="C60" s="245"/>
    </row>
    <row r="61" spans="3:3" x14ac:dyDescent="0.2">
      <c r="C61" s="245"/>
    </row>
    <row r="62" spans="3:3" x14ac:dyDescent="0.2">
      <c r="C62" s="245"/>
    </row>
    <row r="63" spans="3:3" x14ac:dyDescent="0.2">
      <c r="C63" s="245"/>
    </row>
    <row r="64" spans="3:3" x14ac:dyDescent="0.2">
      <c r="C64" s="245"/>
    </row>
    <row r="65" spans="3:3" x14ac:dyDescent="0.2">
      <c r="C65" s="245"/>
    </row>
    <row r="66" spans="3:3" x14ac:dyDescent="0.2">
      <c r="C66" s="245"/>
    </row>
    <row r="77" spans="3:3" x14ac:dyDescent="0.2">
      <c r="C77" s="246"/>
    </row>
  </sheetData>
  <mergeCells count="11">
    <mergeCell ref="A6:E6"/>
    <mergeCell ref="C9:C16"/>
    <mergeCell ref="C17:C20"/>
    <mergeCell ref="C21:C22"/>
    <mergeCell ref="C23:C24"/>
    <mergeCell ref="C25:C28"/>
    <mergeCell ref="C42:C43"/>
    <mergeCell ref="I9:I16"/>
    <mergeCell ref="I17:I20"/>
    <mergeCell ref="I21:I24"/>
    <mergeCell ref="I25:I28"/>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BC78-3962-438B-8061-55BFBE88E3A7}">
  <sheetPr>
    <pageSetUpPr fitToPage="1"/>
  </sheetPr>
  <dimension ref="A1:AP59"/>
  <sheetViews>
    <sheetView topLeftCell="A32" zoomScaleNormal="100" workbookViewId="0">
      <selection activeCell="AO40" sqref="AO40:AP40"/>
    </sheetView>
  </sheetViews>
  <sheetFormatPr defaultRowHeight="12.75" outlineLevelCol="1" x14ac:dyDescent="0.2"/>
  <cols>
    <col min="1" max="1" width="12.28515625" style="81" customWidth="1"/>
    <col min="2" max="2" width="4.7109375" style="81" customWidth="1"/>
    <col min="3" max="3" width="8" style="81" bestFit="1" customWidth="1"/>
    <col min="4" max="4" width="5.7109375" style="81" bestFit="1" customWidth="1"/>
    <col min="5" max="5" width="7.42578125" style="81" hidden="1" customWidth="1"/>
    <col min="6" max="6" width="11.85546875" style="81" customWidth="1"/>
    <col min="7" max="7" width="13" style="81" customWidth="1"/>
    <col min="8" max="8" width="32.7109375" style="81" customWidth="1"/>
    <col min="9" max="9" width="8.140625" style="81" bestFit="1" customWidth="1"/>
    <col min="10" max="10" width="5.7109375" style="81" bestFit="1" customWidth="1"/>
    <col min="11" max="11" width="4" style="81" bestFit="1" customWidth="1"/>
    <col min="12" max="12" width="5.7109375" style="81" bestFit="1" customWidth="1"/>
    <col min="13" max="13" width="8.7109375" style="81" bestFit="1" customWidth="1"/>
    <col min="14" max="14" width="11.42578125" style="81" bestFit="1" customWidth="1"/>
    <col min="15" max="15" width="21.28515625" style="81" customWidth="1"/>
    <col min="16" max="16" width="6.28515625" style="81" customWidth="1"/>
    <col min="17" max="17" width="6.42578125" style="81" customWidth="1"/>
    <col min="18" max="18" width="6.42578125" style="82" hidden="1" customWidth="1" outlineLevel="1"/>
    <col min="19" max="22" width="6.42578125" style="81" hidden="1" customWidth="1" outlineLevel="1"/>
    <col min="23" max="23" width="20.28515625" style="81" hidden="1" customWidth="1" outlineLevel="1"/>
    <col min="24" max="24" width="14.85546875" style="83" hidden="1" customWidth="1" outlineLevel="1"/>
    <col min="25" max="30" width="8.85546875" style="83" hidden="1" customWidth="1" outlineLevel="1"/>
    <col min="31" max="37" width="8.85546875" style="81" hidden="1" customWidth="1" outlineLevel="1"/>
    <col min="38" max="38" width="16" style="81" hidden="1" customWidth="1" outlineLevel="1"/>
    <col min="39" max="39" width="8.85546875" style="81" hidden="1" customWidth="1" outlineLevel="1"/>
    <col min="40" max="40" width="9.140625" style="81" collapsed="1"/>
    <col min="41" max="41" width="9.85546875" style="227" bestFit="1" customWidth="1"/>
    <col min="42" max="263" width="9.140625" style="81"/>
    <col min="264" max="264" width="10.7109375" style="81" customWidth="1"/>
    <col min="265" max="265" width="8.7109375" style="81" bestFit="1" customWidth="1"/>
    <col min="266" max="266" width="8" style="81" bestFit="1" customWidth="1"/>
    <col min="267" max="267" width="7.28515625" style="81" bestFit="1" customWidth="1"/>
    <col min="268" max="268" width="5.7109375" style="81" bestFit="1" customWidth="1"/>
    <col min="269" max="269" width="2.7109375" style="81" bestFit="1" customWidth="1"/>
    <col min="270" max="270" width="14.42578125" style="81" bestFit="1" customWidth="1"/>
    <col min="271" max="271" width="92.28515625" style="81" bestFit="1" customWidth="1"/>
    <col min="272" max="272" width="8.140625" style="81" bestFit="1" customWidth="1"/>
    <col min="273" max="273" width="5.7109375" style="81" bestFit="1" customWidth="1"/>
    <col min="274" max="274" width="3.5703125" style="81" bestFit="1" customWidth="1"/>
    <col min="275" max="275" width="5.7109375" style="81" bestFit="1" customWidth="1"/>
    <col min="276" max="276" width="8.7109375" style="81" bestFit="1" customWidth="1"/>
    <col min="277" max="277" width="11.28515625" style="81" bestFit="1" customWidth="1"/>
    <col min="278" max="278" width="8" style="81" customWidth="1"/>
    <col min="279" max="519" width="9.140625" style="81"/>
    <col min="520" max="520" width="10.7109375" style="81" customWidth="1"/>
    <col min="521" max="521" width="8.7109375" style="81" bestFit="1" customWidth="1"/>
    <col min="522" max="522" width="8" style="81" bestFit="1" customWidth="1"/>
    <col min="523" max="523" width="7.28515625" style="81" bestFit="1" customWidth="1"/>
    <col min="524" max="524" width="5.7109375" style="81" bestFit="1" customWidth="1"/>
    <col min="525" max="525" width="2.7109375" style="81" bestFit="1" customWidth="1"/>
    <col min="526" max="526" width="14.42578125" style="81" bestFit="1" customWidth="1"/>
    <col min="527" max="527" width="92.28515625" style="81" bestFit="1" customWidth="1"/>
    <col min="528" max="528" width="8.140625" style="81" bestFit="1" customWidth="1"/>
    <col min="529" max="529" width="5.7109375" style="81" bestFit="1" customWidth="1"/>
    <col min="530" max="530" width="3.5703125" style="81" bestFit="1" customWidth="1"/>
    <col min="531" max="531" width="5.7109375" style="81" bestFit="1" customWidth="1"/>
    <col min="532" max="532" width="8.7109375" style="81" bestFit="1" customWidth="1"/>
    <col min="533" max="533" width="11.28515625" style="81" bestFit="1" customWidth="1"/>
    <col min="534" max="534" width="8" style="81" customWidth="1"/>
    <col min="535" max="775" width="9.140625" style="81"/>
    <col min="776" max="776" width="10.7109375" style="81" customWidth="1"/>
    <col min="777" max="777" width="8.7109375" style="81" bestFit="1" customWidth="1"/>
    <col min="778" max="778" width="8" style="81" bestFit="1" customWidth="1"/>
    <col min="779" max="779" width="7.28515625" style="81" bestFit="1" customWidth="1"/>
    <col min="780" max="780" width="5.7109375" style="81" bestFit="1" customWidth="1"/>
    <col min="781" max="781" width="2.7109375" style="81" bestFit="1" customWidth="1"/>
    <col min="782" max="782" width="14.42578125" style="81" bestFit="1" customWidth="1"/>
    <col min="783" max="783" width="92.28515625" style="81" bestFit="1" customWidth="1"/>
    <col min="784" max="784" width="8.140625" style="81" bestFit="1" customWidth="1"/>
    <col min="785" max="785" width="5.7109375" style="81" bestFit="1" customWidth="1"/>
    <col min="786" max="786" width="3.5703125" style="81" bestFit="1" customWidth="1"/>
    <col min="787" max="787" width="5.7109375" style="81" bestFit="1" customWidth="1"/>
    <col min="788" max="788" width="8.7109375" style="81" bestFit="1" customWidth="1"/>
    <col min="789" max="789" width="11.28515625" style="81" bestFit="1" customWidth="1"/>
    <col min="790" max="790" width="8" style="81" customWidth="1"/>
    <col min="791" max="1031" width="9.140625" style="81"/>
    <col min="1032" max="1032" width="10.7109375" style="81" customWidth="1"/>
    <col min="1033" max="1033" width="8.7109375" style="81" bestFit="1" customWidth="1"/>
    <col min="1034" max="1034" width="8" style="81" bestFit="1" customWidth="1"/>
    <col min="1035" max="1035" width="7.28515625" style="81" bestFit="1" customWidth="1"/>
    <col min="1036" max="1036" width="5.7109375" style="81" bestFit="1" customWidth="1"/>
    <col min="1037" max="1037" width="2.7109375" style="81" bestFit="1" customWidth="1"/>
    <col min="1038" max="1038" width="14.42578125" style="81" bestFit="1" customWidth="1"/>
    <col min="1039" max="1039" width="92.28515625" style="81" bestFit="1" customWidth="1"/>
    <col min="1040" max="1040" width="8.140625" style="81" bestFit="1" customWidth="1"/>
    <col min="1041" max="1041" width="5.7109375" style="81" bestFit="1" customWidth="1"/>
    <col min="1042" max="1042" width="3.5703125" style="81" bestFit="1" customWidth="1"/>
    <col min="1043" max="1043" width="5.7109375" style="81" bestFit="1" customWidth="1"/>
    <col min="1044" max="1044" width="8.7109375" style="81" bestFit="1" customWidth="1"/>
    <col min="1045" max="1045" width="11.28515625" style="81" bestFit="1" customWidth="1"/>
    <col min="1046" max="1046" width="8" style="81" customWidth="1"/>
    <col min="1047" max="1287" width="9.140625" style="81"/>
    <col min="1288" max="1288" width="10.7109375" style="81" customWidth="1"/>
    <col min="1289" max="1289" width="8.7109375" style="81" bestFit="1" customWidth="1"/>
    <col min="1290" max="1290" width="8" style="81" bestFit="1" customWidth="1"/>
    <col min="1291" max="1291" width="7.28515625" style="81" bestFit="1" customWidth="1"/>
    <col min="1292" max="1292" width="5.7109375" style="81" bestFit="1" customWidth="1"/>
    <col min="1293" max="1293" width="2.7109375" style="81" bestFit="1" customWidth="1"/>
    <col min="1294" max="1294" width="14.42578125" style="81" bestFit="1" customWidth="1"/>
    <col min="1295" max="1295" width="92.28515625" style="81" bestFit="1" customWidth="1"/>
    <col min="1296" max="1296" width="8.140625" style="81" bestFit="1" customWidth="1"/>
    <col min="1297" max="1297" width="5.7109375" style="81" bestFit="1" customWidth="1"/>
    <col min="1298" max="1298" width="3.5703125" style="81" bestFit="1" customWidth="1"/>
    <col min="1299" max="1299" width="5.7109375" style="81" bestFit="1" customWidth="1"/>
    <col min="1300" max="1300" width="8.7109375" style="81" bestFit="1" customWidth="1"/>
    <col min="1301" max="1301" width="11.28515625" style="81" bestFit="1" customWidth="1"/>
    <col min="1302" max="1302" width="8" style="81" customWidth="1"/>
    <col min="1303" max="1543" width="9.140625" style="81"/>
    <col min="1544" max="1544" width="10.7109375" style="81" customWidth="1"/>
    <col min="1545" max="1545" width="8.7109375" style="81" bestFit="1" customWidth="1"/>
    <col min="1546" max="1546" width="8" style="81" bestFit="1" customWidth="1"/>
    <col min="1547" max="1547" width="7.28515625" style="81" bestFit="1" customWidth="1"/>
    <col min="1548" max="1548" width="5.7109375" style="81" bestFit="1" customWidth="1"/>
    <col min="1549" max="1549" width="2.7109375" style="81" bestFit="1" customWidth="1"/>
    <col min="1550" max="1550" width="14.42578125" style="81" bestFit="1" customWidth="1"/>
    <col min="1551" max="1551" width="92.28515625" style="81" bestFit="1" customWidth="1"/>
    <col min="1552" max="1552" width="8.140625" style="81" bestFit="1" customWidth="1"/>
    <col min="1553" max="1553" width="5.7109375" style="81" bestFit="1" customWidth="1"/>
    <col min="1554" max="1554" width="3.5703125" style="81" bestFit="1" customWidth="1"/>
    <col min="1555" max="1555" width="5.7109375" style="81" bestFit="1" customWidth="1"/>
    <col min="1556" max="1556" width="8.7109375" style="81" bestFit="1" customWidth="1"/>
    <col min="1557" max="1557" width="11.28515625" style="81" bestFit="1" customWidth="1"/>
    <col min="1558" max="1558" width="8" style="81" customWidth="1"/>
    <col min="1559" max="1799" width="9.140625" style="81"/>
    <col min="1800" max="1800" width="10.7109375" style="81" customWidth="1"/>
    <col min="1801" max="1801" width="8.7109375" style="81" bestFit="1" customWidth="1"/>
    <col min="1802" max="1802" width="8" style="81" bestFit="1" customWidth="1"/>
    <col min="1803" max="1803" width="7.28515625" style="81" bestFit="1" customWidth="1"/>
    <col min="1804" max="1804" width="5.7109375" style="81" bestFit="1" customWidth="1"/>
    <col min="1805" max="1805" width="2.7109375" style="81" bestFit="1" customWidth="1"/>
    <col min="1806" max="1806" width="14.42578125" style="81" bestFit="1" customWidth="1"/>
    <col min="1807" max="1807" width="92.28515625" style="81" bestFit="1" customWidth="1"/>
    <col min="1808" max="1808" width="8.140625" style="81" bestFit="1" customWidth="1"/>
    <col min="1809" max="1809" width="5.7109375" style="81" bestFit="1" customWidth="1"/>
    <col min="1810" max="1810" width="3.5703125" style="81" bestFit="1" customWidth="1"/>
    <col min="1811" max="1811" width="5.7109375" style="81" bestFit="1" customWidth="1"/>
    <col min="1812" max="1812" width="8.7109375" style="81" bestFit="1" customWidth="1"/>
    <col min="1813" max="1813" width="11.28515625" style="81" bestFit="1" customWidth="1"/>
    <col min="1814" max="1814" width="8" style="81" customWidth="1"/>
    <col min="1815" max="2055" width="9.140625" style="81"/>
    <col min="2056" max="2056" width="10.7109375" style="81" customWidth="1"/>
    <col min="2057" max="2057" width="8.7109375" style="81" bestFit="1" customWidth="1"/>
    <col min="2058" max="2058" width="8" style="81" bestFit="1" customWidth="1"/>
    <col min="2059" max="2059" width="7.28515625" style="81" bestFit="1" customWidth="1"/>
    <col min="2060" max="2060" width="5.7109375" style="81" bestFit="1" customWidth="1"/>
    <col min="2061" max="2061" width="2.7109375" style="81" bestFit="1" customWidth="1"/>
    <col min="2062" max="2062" width="14.42578125" style="81" bestFit="1" customWidth="1"/>
    <col min="2063" max="2063" width="92.28515625" style="81" bestFit="1" customWidth="1"/>
    <col min="2064" max="2064" width="8.140625" style="81" bestFit="1" customWidth="1"/>
    <col min="2065" max="2065" width="5.7109375" style="81" bestFit="1" customWidth="1"/>
    <col min="2066" max="2066" width="3.5703125" style="81" bestFit="1" customWidth="1"/>
    <col min="2067" max="2067" width="5.7109375" style="81" bestFit="1" customWidth="1"/>
    <col min="2068" max="2068" width="8.7109375" style="81" bestFit="1" customWidth="1"/>
    <col min="2069" max="2069" width="11.28515625" style="81" bestFit="1" customWidth="1"/>
    <col min="2070" max="2070" width="8" style="81" customWidth="1"/>
    <col min="2071" max="2311" width="9.140625" style="81"/>
    <col min="2312" max="2312" width="10.7109375" style="81" customWidth="1"/>
    <col min="2313" max="2313" width="8.7109375" style="81" bestFit="1" customWidth="1"/>
    <col min="2314" max="2314" width="8" style="81" bestFit="1" customWidth="1"/>
    <col min="2315" max="2315" width="7.28515625" style="81" bestFit="1" customWidth="1"/>
    <col min="2316" max="2316" width="5.7109375" style="81" bestFit="1" customWidth="1"/>
    <col min="2317" max="2317" width="2.7109375" style="81" bestFit="1" customWidth="1"/>
    <col min="2318" max="2318" width="14.42578125" style="81" bestFit="1" customWidth="1"/>
    <col min="2319" max="2319" width="92.28515625" style="81" bestFit="1" customWidth="1"/>
    <col min="2320" max="2320" width="8.140625" style="81" bestFit="1" customWidth="1"/>
    <col min="2321" max="2321" width="5.7109375" style="81" bestFit="1" customWidth="1"/>
    <col min="2322" max="2322" width="3.5703125" style="81" bestFit="1" customWidth="1"/>
    <col min="2323" max="2323" width="5.7109375" style="81" bestFit="1" customWidth="1"/>
    <col min="2324" max="2324" width="8.7109375" style="81" bestFit="1" customWidth="1"/>
    <col min="2325" max="2325" width="11.28515625" style="81" bestFit="1" customWidth="1"/>
    <col min="2326" max="2326" width="8" style="81" customWidth="1"/>
    <col min="2327" max="2567" width="9.140625" style="81"/>
    <col min="2568" max="2568" width="10.7109375" style="81" customWidth="1"/>
    <col min="2569" max="2569" width="8.7109375" style="81" bestFit="1" customWidth="1"/>
    <col min="2570" max="2570" width="8" style="81" bestFit="1" customWidth="1"/>
    <col min="2571" max="2571" width="7.28515625" style="81" bestFit="1" customWidth="1"/>
    <col min="2572" max="2572" width="5.7109375" style="81" bestFit="1" customWidth="1"/>
    <col min="2573" max="2573" width="2.7109375" style="81" bestFit="1" customWidth="1"/>
    <col min="2574" max="2574" width="14.42578125" style="81" bestFit="1" customWidth="1"/>
    <col min="2575" max="2575" width="92.28515625" style="81" bestFit="1" customWidth="1"/>
    <col min="2576" max="2576" width="8.140625" style="81" bestFit="1" customWidth="1"/>
    <col min="2577" max="2577" width="5.7109375" style="81" bestFit="1" customWidth="1"/>
    <col min="2578" max="2578" width="3.5703125" style="81" bestFit="1" customWidth="1"/>
    <col min="2579" max="2579" width="5.7109375" style="81" bestFit="1" customWidth="1"/>
    <col min="2580" max="2580" width="8.7109375" style="81" bestFit="1" customWidth="1"/>
    <col min="2581" max="2581" width="11.28515625" style="81" bestFit="1" customWidth="1"/>
    <col min="2582" max="2582" width="8" style="81" customWidth="1"/>
    <col min="2583" max="2823" width="9.140625" style="81"/>
    <col min="2824" max="2824" width="10.7109375" style="81" customWidth="1"/>
    <col min="2825" max="2825" width="8.7109375" style="81" bestFit="1" customWidth="1"/>
    <col min="2826" max="2826" width="8" style="81" bestFit="1" customWidth="1"/>
    <col min="2827" max="2827" width="7.28515625" style="81" bestFit="1" customWidth="1"/>
    <col min="2828" max="2828" width="5.7109375" style="81" bestFit="1" customWidth="1"/>
    <col min="2829" max="2829" width="2.7109375" style="81" bestFit="1" customWidth="1"/>
    <col min="2830" max="2830" width="14.42578125" style="81" bestFit="1" customWidth="1"/>
    <col min="2831" max="2831" width="92.28515625" style="81" bestFit="1" customWidth="1"/>
    <col min="2832" max="2832" width="8.140625" style="81" bestFit="1" customWidth="1"/>
    <col min="2833" max="2833" width="5.7109375" style="81" bestFit="1" customWidth="1"/>
    <col min="2834" max="2834" width="3.5703125" style="81" bestFit="1" customWidth="1"/>
    <col min="2835" max="2835" width="5.7109375" style="81" bestFit="1" customWidth="1"/>
    <col min="2836" max="2836" width="8.7109375" style="81" bestFit="1" customWidth="1"/>
    <col min="2837" max="2837" width="11.28515625" style="81" bestFit="1" customWidth="1"/>
    <col min="2838" max="2838" width="8" style="81" customWidth="1"/>
    <col min="2839" max="3079" width="9.140625" style="81"/>
    <col min="3080" max="3080" width="10.7109375" style="81" customWidth="1"/>
    <col min="3081" max="3081" width="8.7109375" style="81" bestFit="1" customWidth="1"/>
    <col min="3082" max="3082" width="8" style="81" bestFit="1" customWidth="1"/>
    <col min="3083" max="3083" width="7.28515625" style="81" bestFit="1" customWidth="1"/>
    <col min="3084" max="3084" width="5.7109375" style="81" bestFit="1" customWidth="1"/>
    <col min="3085" max="3085" width="2.7109375" style="81" bestFit="1" customWidth="1"/>
    <col min="3086" max="3086" width="14.42578125" style="81" bestFit="1" customWidth="1"/>
    <col min="3087" max="3087" width="92.28515625" style="81" bestFit="1" customWidth="1"/>
    <col min="3088" max="3088" width="8.140625" style="81" bestFit="1" customWidth="1"/>
    <col min="3089" max="3089" width="5.7109375" style="81" bestFit="1" customWidth="1"/>
    <col min="3090" max="3090" width="3.5703125" style="81" bestFit="1" customWidth="1"/>
    <col min="3091" max="3091" width="5.7109375" style="81" bestFit="1" customWidth="1"/>
    <col min="3092" max="3092" width="8.7109375" style="81" bestFit="1" customWidth="1"/>
    <col min="3093" max="3093" width="11.28515625" style="81" bestFit="1" customWidth="1"/>
    <col min="3094" max="3094" width="8" style="81" customWidth="1"/>
    <col min="3095" max="3335" width="9.140625" style="81"/>
    <col min="3336" max="3336" width="10.7109375" style="81" customWidth="1"/>
    <col min="3337" max="3337" width="8.7109375" style="81" bestFit="1" customWidth="1"/>
    <col min="3338" max="3338" width="8" style="81" bestFit="1" customWidth="1"/>
    <col min="3339" max="3339" width="7.28515625" style="81" bestFit="1" customWidth="1"/>
    <col min="3340" max="3340" width="5.7109375" style="81" bestFit="1" customWidth="1"/>
    <col min="3341" max="3341" width="2.7109375" style="81" bestFit="1" customWidth="1"/>
    <col min="3342" max="3342" width="14.42578125" style="81" bestFit="1" customWidth="1"/>
    <col min="3343" max="3343" width="92.28515625" style="81" bestFit="1" customWidth="1"/>
    <col min="3344" max="3344" width="8.140625" style="81" bestFit="1" customWidth="1"/>
    <col min="3345" max="3345" width="5.7109375" style="81" bestFit="1" customWidth="1"/>
    <col min="3346" max="3346" width="3.5703125" style="81" bestFit="1" customWidth="1"/>
    <col min="3347" max="3347" width="5.7109375" style="81" bestFit="1" customWidth="1"/>
    <col min="3348" max="3348" width="8.7109375" style="81" bestFit="1" customWidth="1"/>
    <col min="3349" max="3349" width="11.28515625" style="81" bestFit="1" customWidth="1"/>
    <col min="3350" max="3350" width="8" style="81" customWidth="1"/>
    <col min="3351" max="3591" width="9.140625" style="81"/>
    <col min="3592" max="3592" width="10.7109375" style="81" customWidth="1"/>
    <col min="3593" max="3593" width="8.7109375" style="81" bestFit="1" customWidth="1"/>
    <col min="3594" max="3594" width="8" style="81" bestFit="1" customWidth="1"/>
    <col min="3595" max="3595" width="7.28515625" style="81" bestFit="1" customWidth="1"/>
    <col min="3596" max="3596" width="5.7109375" style="81" bestFit="1" customWidth="1"/>
    <col min="3597" max="3597" width="2.7109375" style="81" bestFit="1" customWidth="1"/>
    <col min="3598" max="3598" width="14.42578125" style="81" bestFit="1" customWidth="1"/>
    <col min="3599" max="3599" width="92.28515625" style="81" bestFit="1" customWidth="1"/>
    <col min="3600" max="3600" width="8.140625" style="81" bestFit="1" customWidth="1"/>
    <col min="3601" max="3601" width="5.7109375" style="81" bestFit="1" customWidth="1"/>
    <col min="3602" max="3602" width="3.5703125" style="81" bestFit="1" customWidth="1"/>
    <col min="3603" max="3603" width="5.7109375" style="81" bestFit="1" customWidth="1"/>
    <col min="3604" max="3604" width="8.7109375" style="81" bestFit="1" customWidth="1"/>
    <col min="3605" max="3605" width="11.28515625" style="81" bestFit="1" customWidth="1"/>
    <col min="3606" max="3606" width="8" style="81" customWidth="1"/>
    <col min="3607" max="3847" width="9.140625" style="81"/>
    <col min="3848" max="3848" width="10.7109375" style="81" customWidth="1"/>
    <col min="3849" max="3849" width="8.7109375" style="81" bestFit="1" customWidth="1"/>
    <col min="3850" max="3850" width="8" style="81" bestFit="1" customWidth="1"/>
    <col min="3851" max="3851" width="7.28515625" style="81" bestFit="1" customWidth="1"/>
    <col min="3852" max="3852" width="5.7109375" style="81" bestFit="1" customWidth="1"/>
    <col min="3853" max="3853" width="2.7109375" style="81" bestFit="1" customWidth="1"/>
    <col min="3854" max="3854" width="14.42578125" style="81" bestFit="1" customWidth="1"/>
    <col min="3855" max="3855" width="92.28515625" style="81" bestFit="1" customWidth="1"/>
    <col min="3856" max="3856" width="8.140625" style="81" bestFit="1" customWidth="1"/>
    <col min="3857" max="3857" width="5.7109375" style="81" bestFit="1" customWidth="1"/>
    <col min="3858" max="3858" width="3.5703125" style="81" bestFit="1" customWidth="1"/>
    <col min="3859" max="3859" width="5.7109375" style="81" bestFit="1" customWidth="1"/>
    <col min="3860" max="3860" width="8.7109375" style="81" bestFit="1" customWidth="1"/>
    <col min="3861" max="3861" width="11.28515625" style="81" bestFit="1" customWidth="1"/>
    <col min="3862" max="3862" width="8" style="81" customWidth="1"/>
    <col min="3863" max="4103" width="9.140625" style="81"/>
    <col min="4104" max="4104" width="10.7109375" style="81" customWidth="1"/>
    <col min="4105" max="4105" width="8.7109375" style="81" bestFit="1" customWidth="1"/>
    <col min="4106" max="4106" width="8" style="81" bestFit="1" customWidth="1"/>
    <col min="4107" max="4107" width="7.28515625" style="81" bestFit="1" customWidth="1"/>
    <col min="4108" max="4108" width="5.7109375" style="81" bestFit="1" customWidth="1"/>
    <col min="4109" max="4109" width="2.7109375" style="81" bestFit="1" customWidth="1"/>
    <col min="4110" max="4110" width="14.42578125" style="81" bestFit="1" customWidth="1"/>
    <col min="4111" max="4111" width="92.28515625" style="81" bestFit="1" customWidth="1"/>
    <col min="4112" max="4112" width="8.140625" style="81" bestFit="1" customWidth="1"/>
    <col min="4113" max="4113" width="5.7109375" style="81" bestFit="1" customWidth="1"/>
    <col min="4114" max="4114" width="3.5703125" style="81" bestFit="1" customWidth="1"/>
    <col min="4115" max="4115" width="5.7109375" style="81" bestFit="1" customWidth="1"/>
    <col min="4116" max="4116" width="8.7109375" style="81" bestFit="1" customWidth="1"/>
    <col min="4117" max="4117" width="11.28515625" style="81" bestFit="1" customWidth="1"/>
    <col min="4118" max="4118" width="8" style="81" customWidth="1"/>
    <col min="4119" max="4359" width="9.140625" style="81"/>
    <col min="4360" max="4360" width="10.7109375" style="81" customWidth="1"/>
    <col min="4361" max="4361" width="8.7109375" style="81" bestFit="1" customWidth="1"/>
    <col min="4362" max="4362" width="8" style="81" bestFit="1" customWidth="1"/>
    <col min="4363" max="4363" width="7.28515625" style="81" bestFit="1" customWidth="1"/>
    <col min="4364" max="4364" width="5.7109375" style="81" bestFit="1" customWidth="1"/>
    <col min="4365" max="4365" width="2.7109375" style="81" bestFit="1" customWidth="1"/>
    <col min="4366" max="4366" width="14.42578125" style="81" bestFit="1" customWidth="1"/>
    <col min="4367" max="4367" width="92.28515625" style="81" bestFit="1" customWidth="1"/>
    <col min="4368" max="4368" width="8.140625" style="81" bestFit="1" customWidth="1"/>
    <col min="4369" max="4369" width="5.7109375" style="81" bestFit="1" customWidth="1"/>
    <col min="4370" max="4370" width="3.5703125" style="81" bestFit="1" customWidth="1"/>
    <col min="4371" max="4371" width="5.7109375" style="81" bestFit="1" customWidth="1"/>
    <col min="4372" max="4372" width="8.7109375" style="81" bestFit="1" customWidth="1"/>
    <col min="4373" max="4373" width="11.28515625" style="81" bestFit="1" customWidth="1"/>
    <col min="4374" max="4374" width="8" style="81" customWidth="1"/>
    <col min="4375" max="4615" width="9.140625" style="81"/>
    <col min="4616" max="4616" width="10.7109375" style="81" customWidth="1"/>
    <col min="4617" max="4617" width="8.7109375" style="81" bestFit="1" customWidth="1"/>
    <col min="4618" max="4618" width="8" style="81" bestFit="1" customWidth="1"/>
    <col min="4619" max="4619" width="7.28515625" style="81" bestFit="1" customWidth="1"/>
    <col min="4620" max="4620" width="5.7109375" style="81" bestFit="1" customWidth="1"/>
    <col min="4621" max="4621" width="2.7109375" style="81" bestFit="1" customWidth="1"/>
    <col min="4622" max="4622" width="14.42578125" style="81" bestFit="1" customWidth="1"/>
    <col min="4623" max="4623" width="92.28515625" style="81" bestFit="1" customWidth="1"/>
    <col min="4624" max="4624" width="8.140625" style="81" bestFit="1" customWidth="1"/>
    <col min="4625" max="4625" width="5.7109375" style="81" bestFit="1" customWidth="1"/>
    <col min="4626" max="4626" width="3.5703125" style="81" bestFit="1" customWidth="1"/>
    <col min="4627" max="4627" width="5.7109375" style="81" bestFit="1" customWidth="1"/>
    <col min="4628" max="4628" width="8.7109375" style="81" bestFit="1" customWidth="1"/>
    <col min="4629" max="4629" width="11.28515625" style="81" bestFit="1" customWidth="1"/>
    <col min="4630" max="4630" width="8" style="81" customWidth="1"/>
    <col min="4631" max="4871" width="9.140625" style="81"/>
    <col min="4872" max="4872" width="10.7109375" style="81" customWidth="1"/>
    <col min="4873" max="4873" width="8.7109375" style="81" bestFit="1" customWidth="1"/>
    <col min="4874" max="4874" width="8" style="81" bestFit="1" customWidth="1"/>
    <col min="4875" max="4875" width="7.28515625" style="81" bestFit="1" customWidth="1"/>
    <col min="4876" max="4876" width="5.7109375" style="81" bestFit="1" customWidth="1"/>
    <col min="4877" max="4877" width="2.7109375" style="81" bestFit="1" customWidth="1"/>
    <col min="4878" max="4878" width="14.42578125" style="81" bestFit="1" customWidth="1"/>
    <col min="4879" max="4879" width="92.28515625" style="81" bestFit="1" customWidth="1"/>
    <col min="4880" max="4880" width="8.140625" style="81" bestFit="1" customWidth="1"/>
    <col min="4881" max="4881" width="5.7109375" style="81" bestFit="1" customWidth="1"/>
    <col min="4882" max="4882" width="3.5703125" style="81" bestFit="1" customWidth="1"/>
    <col min="4883" max="4883" width="5.7109375" style="81" bestFit="1" customWidth="1"/>
    <col min="4884" max="4884" width="8.7109375" style="81" bestFit="1" customWidth="1"/>
    <col min="4885" max="4885" width="11.28515625" style="81" bestFit="1" customWidth="1"/>
    <col min="4886" max="4886" width="8" style="81" customWidth="1"/>
    <col min="4887" max="5127" width="9.140625" style="81"/>
    <col min="5128" max="5128" width="10.7109375" style="81" customWidth="1"/>
    <col min="5129" max="5129" width="8.7109375" style="81" bestFit="1" customWidth="1"/>
    <col min="5130" max="5130" width="8" style="81" bestFit="1" customWidth="1"/>
    <col min="5131" max="5131" width="7.28515625" style="81" bestFit="1" customWidth="1"/>
    <col min="5132" max="5132" width="5.7109375" style="81" bestFit="1" customWidth="1"/>
    <col min="5133" max="5133" width="2.7109375" style="81" bestFit="1" customWidth="1"/>
    <col min="5134" max="5134" width="14.42578125" style="81" bestFit="1" customWidth="1"/>
    <col min="5135" max="5135" width="92.28515625" style="81" bestFit="1" customWidth="1"/>
    <col min="5136" max="5136" width="8.140625" style="81" bestFit="1" customWidth="1"/>
    <col min="5137" max="5137" width="5.7109375" style="81" bestFit="1" customWidth="1"/>
    <col min="5138" max="5138" width="3.5703125" style="81" bestFit="1" customWidth="1"/>
    <col min="5139" max="5139" width="5.7109375" style="81" bestFit="1" customWidth="1"/>
    <col min="5140" max="5140" width="8.7109375" style="81" bestFit="1" customWidth="1"/>
    <col min="5141" max="5141" width="11.28515625" style="81" bestFit="1" customWidth="1"/>
    <col min="5142" max="5142" width="8" style="81" customWidth="1"/>
    <col min="5143" max="5383" width="9.140625" style="81"/>
    <col min="5384" max="5384" width="10.7109375" style="81" customWidth="1"/>
    <col min="5385" max="5385" width="8.7109375" style="81" bestFit="1" customWidth="1"/>
    <col min="5386" max="5386" width="8" style="81" bestFit="1" customWidth="1"/>
    <col min="5387" max="5387" width="7.28515625" style="81" bestFit="1" customWidth="1"/>
    <col min="5388" max="5388" width="5.7109375" style="81" bestFit="1" customWidth="1"/>
    <col min="5389" max="5389" width="2.7109375" style="81" bestFit="1" customWidth="1"/>
    <col min="5390" max="5390" width="14.42578125" style="81" bestFit="1" customWidth="1"/>
    <col min="5391" max="5391" width="92.28515625" style="81" bestFit="1" customWidth="1"/>
    <col min="5392" max="5392" width="8.140625" style="81" bestFit="1" customWidth="1"/>
    <col min="5393" max="5393" width="5.7109375" style="81" bestFit="1" customWidth="1"/>
    <col min="5394" max="5394" width="3.5703125" style="81" bestFit="1" customWidth="1"/>
    <col min="5395" max="5395" width="5.7109375" style="81" bestFit="1" customWidth="1"/>
    <col min="5396" max="5396" width="8.7109375" style="81" bestFit="1" customWidth="1"/>
    <col min="5397" max="5397" width="11.28515625" style="81" bestFit="1" customWidth="1"/>
    <col min="5398" max="5398" width="8" style="81" customWidth="1"/>
    <col min="5399" max="5639" width="9.140625" style="81"/>
    <col min="5640" max="5640" width="10.7109375" style="81" customWidth="1"/>
    <col min="5641" max="5641" width="8.7109375" style="81" bestFit="1" customWidth="1"/>
    <col min="5642" max="5642" width="8" style="81" bestFit="1" customWidth="1"/>
    <col min="5643" max="5643" width="7.28515625" style="81" bestFit="1" customWidth="1"/>
    <col min="5644" max="5644" width="5.7109375" style="81" bestFit="1" customWidth="1"/>
    <col min="5645" max="5645" width="2.7109375" style="81" bestFit="1" customWidth="1"/>
    <col min="5646" max="5646" width="14.42578125" style="81" bestFit="1" customWidth="1"/>
    <col min="5647" max="5647" width="92.28515625" style="81" bestFit="1" customWidth="1"/>
    <col min="5648" max="5648" width="8.140625" style="81" bestFit="1" customWidth="1"/>
    <col min="5649" max="5649" width="5.7109375" style="81" bestFit="1" customWidth="1"/>
    <col min="5650" max="5650" width="3.5703125" style="81" bestFit="1" customWidth="1"/>
    <col min="5651" max="5651" width="5.7109375" style="81" bestFit="1" customWidth="1"/>
    <col min="5652" max="5652" width="8.7109375" style="81" bestFit="1" customWidth="1"/>
    <col min="5653" max="5653" width="11.28515625" style="81" bestFit="1" customWidth="1"/>
    <col min="5654" max="5654" width="8" style="81" customWidth="1"/>
    <col min="5655" max="5895" width="9.140625" style="81"/>
    <col min="5896" max="5896" width="10.7109375" style="81" customWidth="1"/>
    <col min="5897" max="5897" width="8.7109375" style="81" bestFit="1" customWidth="1"/>
    <col min="5898" max="5898" width="8" style="81" bestFit="1" customWidth="1"/>
    <col min="5899" max="5899" width="7.28515625" style="81" bestFit="1" customWidth="1"/>
    <col min="5900" max="5900" width="5.7109375" style="81" bestFit="1" customWidth="1"/>
    <col min="5901" max="5901" width="2.7109375" style="81" bestFit="1" customWidth="1"/>
    <col min="5902" max="5902" width="14.42578125" style="81" bestFit="1" customWidth="1"/>
    <col min="5903" max="5903" width="92.28515625" style="81" bestFit="1" customWidth="1"/>
    <col min="5904" max="5904" width="8.140625" style="81" bestFit="1" customWidth="1"/>
    <col min="5905" max="5905" width="5.7109375" style="81" bestFit="1" customWidth="1"/>
    <col min="5906" max="5906" width="3.5703125" style="81" bestFit="1" customWidth="1"/>
    <col min="5907" max="5907" width="5.7109375" style="81" bestFit="1" customWidth="1"/>
    <col min="5908" max="5908" width="8.7109375" style="81" bestFit="1" customWidth="1"/>
    <col min="5909" max="5909" width="11.28515625" style="81" bestFit="1" customWidth="1"/>
    <col min="5910" max="5910" width="8" style="81" customWidth="1"/>
    <col min="5911" max="6151" width="9.140625" style="81"/>
    <col min="6152" max="6152" width="10.7109375" style="81" customWidth="1"/>
    <col min="6153" max="6153" width="8.7109375" style="81" bestFit="1" customWidth="1"/>
    <col min="6154" max="6154" width="8" style="81" bestFit="1" customWidth="1"/>
    <col min="6155" max="6155" width="7.28515625" style="81" bestFit="1" customWidth="1"/>
    <col min="6156" max="6156" width="5.7109375" style="81" bestFit="1" customWidth="1"/>
    <col min="6157" max="6157" width="2.7109375" style="81" bestFit="1" customWidth="1"/>
    <col min="6158" max="6158" width="14.42578125" style="81" bestFit="1" customWidth="1"/>
    <col min="6159" max="6159" width="92.28515625" style="81" bestFit="1" customWidth="1"/>
    <col min="6160" max="6160" width="8.140625" style="81" bestFit="1" customWidth="1"/>
    <col min="6161" max="6161" width="5.7109375" style="81" bestFit="1" customWidth="1"/>
    <col min="6162" max="6162" width="3.5703125" style="81" bestFit="1" customWidth="1"/>
    <col min="6163" max="6163" width="5.7109375" style="81" bestFit="1" customWidth="1"/>
    <col min="6164" max="6164" width="8.7109375" style="81" bestFit="1" customWidth="1"/>
    <col min="6165" max="6165" width="11.28515625" style="81" bestFit="1" customWidth="1"/>
    <col min="6166" max="6166" width="8" style="81" customWidth="1"/>
    <col min="6167" max="6407" width="9.140625" style="81"/>
    <col min="6408" max="6408" width="10.7109375" style="81" customWidth="1"/>
    <col min="6409" max="6409" width="8.7109375" style="81" bestFit="1" customWidth="1"/>
    <col min="6410" max="6410" width="8" style="81" bestFit="1" customWidth="1"/>
    <col min="6411" max="6411" width="7.28515625" style="81" bestFit="1" customWidth="1"/>
    <col min="6412" max="6412" width="5.7109375" style="81" bestFit="1" customWidth="1"/>
    <col min="6413" max="6413" width="2.7109375" style="81" bestFit="1" customWidth="1"/>
    <col min="6414" max="6414" width="14.42578125" style="81" bestFit="1" customWidth="1"/>
    <col min="6415" max="6415" width="92.28515625" style="81" bestFit="1" customWidth="1"/>
    <col min="6416" max="6416" width="8.140625" style="81" bestFit="1" customWidth="1"/>
    <col min="6417" max="6417" width="5.7109375" style="81" bestFit="1" customWidth="1"/>
    <col min="6418" max="6418" width="3.5703125" style="81" bestFit="1" customWidth="1"/>
    <col min="6419" max="6419" width="5.7109375" style="81" bestFit="1" customWidth="1"/>
    <col min="6420" max="6420" width="8.7109375" style="81" bestFit="1" customWidth="1"/>
    <col min="6421" max="6421" width="11.28515625" style="81" bestFit="1" customWidth="1"/>
    <col min="6422" max="6422" width="8" style="81" customWidth="1"/>
    <col min="6423" max="6663" width="9.140625" style="81"/>
    <col min="6664" max="6664" width="10.7109375" style="81" customWidth="1"/>
    <col min="6665" max="6665" width="8.7109375" style="81" bestFit="1" customWidth="1"/>
    <col min="6666" max="6666" width="8" style="81" bestFit="1" customWidth="1"/>
    <col min="6667" max="6667" width="7.28515625" style="81" bestFit="1" customWidth="1"/>
    <col min="6668" max="6668" width="5.7109375" style="81" bestFit="1" customWidth="1"/>
    <col min="6669" max="6669" width="2.7109375" style="81" bestFit="1" customWidth="1"/>
    <col min="6670" max="6670" width="14.42578125" style="81" bestFit="1" customWidth="1"/>
    <col min="6671" max="6671" width="92.28515625" style="81" bestFit="1" customWidth="1"/>
    <col min="6672" max="6672" width="8.140625" style="81" bestFit="1" customWidth="1"/>
    <col min="6673" max="6673" width="5.7109375" style="81" bestFit="1" customWidth="1"/>
    <col min="6674" max="6674" width="3.5703125" style="81" bestFit="1" customWidth="1"/>
    <col min="6675" max="6675" width="5.7109375" style="81" bestFit="1" customWidth="1"/>
    <col min="6676" max="6676" width="8.7109375" style="81" bestFit="1" customWidth="1"/>
    <col min="6677" max="6677" width="11.28515625" style="81" bestFit="1" customWidth="1"/>
    <col min="6678" max="6678" width="8" style="81" customWidth="1"/>
    <col min="6679" max="6919" width="9.140625" style="81"/>
    <col min="6920" max="6920" width="10.7109375" style="81" customWidth="1"/>
    <col min="6921" max="6921" width="8.7109375" style="81" bestFit="1" customWidth="1"/>
    <col min="6922" max="6922" width="8" style="81" bestFit="1" customWidth="1"/>
    <col min="6923" max="6923" width="7.28515625" style="81" bestFit="1" customWidth="1"/>
    <col min="6924" max="6924" width="5.7109375" style="81" bestFit="1" customWidth="1"/>
    <col min="6925" max="6925" width="2.7109375" style="81" bestFit="1" customWidth="1"/>
    <col min="6926" max="6926" width="14.42578125" style="81" bestFit="1" customWidth="1"/>
    <col min="6927" max="6927" width="92.28515625" style="81" bestFit="1" customWidth="1"/>
    <col min="6928" max="6928" width="8.140625" style="81" bestFit="1" customWidth="1"/>
    <col min="6929" max="6929" width="5.7109375" style="81" bestFit="1" customWidth="1"/>
    <col min="6930" max="6930" width="3.5703125" style="81" bestFit="1" customWidth="1"/>
    <col min="6931" max="6931" width="5.7109375" style="81" bestFit="1" customWidth="1"/>
    <col min="6932" max="6932" width="8.7109375" style="81" bestFit="1" customWidth="1"/>
    <col min="6933" max="6933" width="11.28515625" style="81" bestFit="1" customWidth="1"/>
    <col min="6934" max="6934" width="8" style="81" customWidth="1"/>
    <col min="6935" max="7175" width="9.140625" style="81"/>
    <col min="7176" max="7176" width="10.7109375" style="81" customWidth="1"/>
    <col min="7177" max="7177" width="8.7109375" style="81" bestFit="1" customWidth="1"/>
    <col min="7178" max="7178" width="8" style="81" bestFit="1" customWidth="1"/>
    <col min="7179" max="7179" width="7.28515625" style="81" bestFit="1" customWidth="1"/>
    <col min="7180" max="7180" width="5.7109375" style="81" bestFit="1" customWidth="1"/>
    <col min="7181" max="7181" width="2.7109375" style="81" bestFit="1" customWidth="1"/>
    <col min="7182" max="7182" width="14.42578125" style="81" bestFit="1" customWidth="1"/>
    <col min="7183" max="7183" width="92.28515625" style="81" bestFit="1" customWidth="1"/>
    <col min="7184" max="7184" width="8.140625" style="81" bestFit="1" customWidth="1"/>
    <col min="7185" max="7185" width="5.7109375" style="81" bestFit="1" customWidth="1"/>
    <col min="7186" max="7186" width="3.5703125" style="81" bestFit="1" customWidth="1"/>
    <col min="7187" max="7187" width="5.7109375" style="81" bestFit="1" customWidth="1"/>
    <col min="7188" max="7188" width="8.7109375" style="81" bestFit="1" customWidth="1"/>
    <col min="7189" max="7189" width="11.28515625" style="81" bestFit="1" customWidth="1"/>
    <col min="7190" max="7190" width="8" style="81" customWidth="1"/>
    <col min="7191" max="7431" width="9.140625" style="81"/>
    <col min="7432" max="7432" width="10.7109375" style="81" customWidth="1"/>
    <col min="7433" max="7433" width="8.7109375" style="81" bestFit="1" customWidth="1"/>
    <col min="7434" max="7434" width="8" style="81" bestFit="1" customWidth="1"/>
    <col min="7435" max="7435" width="7.28515625" style="81" bestFit="1" customWidth="1"/>
    <col min="7436" max="7436" width="5.7109375" style="81" bestFit="1" customWidth="1"/>
    <col min="7437" max="7437" width="2.7109375" style="81" bestFit="1" customWidth="1"/>
    <col min="7438" max="7438" width="14.42578125" style="81" bestFit="1" customWidth="1"/>
    <col min="7439" max="7439" width="92.28515625" style="81" bestFit="1" customWidth="1"/>
    <col min="7440" max="7440" width="8.140625" style="81" bestFit="1" customWidth="1"/>
    <col min="7441" max="7441" width="5.7109375" style="81" bestFit="1" customWidth="1"/>
    <col min="7442" max="7442" width="3.5703125" style="81" bestFit="1" customWidth="1"/>
    <col min="7443" max="7443" width="5.7109375" style="81" bestFit="1" customWidth="1"/>
    <col min="7444" max="7444" width="8.7109375" style="81" bestFit="1" customWidth="1"/>
    <col min="7445" max="7445" width="11.28515625" style="81" bestFit="1" customWidth="1"/>
    <col min="7446" max="7446" width="8" style="81" customWidth="1"/>
    <col min="7447" max="7687" width="9.140625" style="81"/>
    <col min="7688" max="7688" width="10.7109375" style="81" customWidth="1"/>
    <col min="7689" max="7689" width="8.7109375" style="81" bestFit="1" customWidth="1"/>
    <col min="7690" max="7690" width="8" style="81" bestFit="1" customWidth="1"/>
    <col min="7691" max="7691" width="7.28515625" style="81" bestFit="1" customWidth="1"/>
    <col min="7692" max="7692" width="5.7109375" style="81" bestFit="1" customWidth="1"/>
    <col min="7693" max="7693" width="2.7109375" style="81" bestFit="1" customWidth="1"/>
    <col min="7694" max="7694" width="14.42578125" style="81" bestFit="1" customWidth="1"/>
    <col min="7695" max="7695" width="92.28515625" style="81" bestFit="1" customWidth="1"/>
    <col min="7696" max="7696" width="8.140625" style="81" bestFit="1" customWidth="1"/>
    <col min="7697" max="7697" width="5.7109375" style="81" bestFit="1" customWidth="1"/>
    <col min="7698" max="7698" width="3.5703125" style="81" bestFit="1" customWidth="1"/>
    <col min="7699" max="7699" width="5.7109375" style="81" bestFit="1" customWidth="1"/>
    <col min="7700" max="7700" width="8.7109375" style="81" bestFit="1" customWidth="1"/>
    <col min="7701" max="7701" width="11.28515625" style="81" bestFit="1" customWidth="1"/>
    <col min="7702" max="7702" width="8" style="81" customWidth="1"/>
    <col min="7703" max="7943" width="9.140625" style="81"/>
    <col min="7944" max="7944" width="10.7109375" style="81" customWidth="1"/>
    <col min="7945" max="7945" width="8.7109375" style="81" bestFit="1" customWidth="1"/>
    <col min="7946" max="7946" width="8" style="81" bestFit="1" customWidth="1"/>
    <col min="7947" max="7947" width="7.28515625" style="81" bestFit="1" customWidth="1"/>
    <col min="7948" max="7948" width="5.7109375" style="81" bestFit="1" customWidth="1"/>
    <col min="7949" max="7949" width="2.7109375" style="81" bestFit="1" customWidth="1"/>
    <col min="7950" max="7950" width="14.42578125" style="81" bestFit="1" customWidth="1"/>
    <col min="7951" max="7951" width="92.28515625" style="81" bestFit="1" customWidth="1"/>
    <col min="7952" max="7952" width="8.140625" style="81" bestFit="1" customWidth="1"/>
    <col min="7953" max="7953" width="5.7109375" style="81" bestFit="1" customWidth="1"/>
    <col min="7954" max="7954" width="3.5703125" style="81" bestFit="1" customWidth="1"/>
    <col min="7955" max="7955" width="5.7109375" style="81" bestFit="1" customWidth="1"/>
    <col min="7956" max="7956" width="8.7109375" style="81" bestFit="1" customWidth="1"/>
    <col min="7957" max="7957" width="11.28515625" style="81" bestFit="1" customWidth="1"/>
    <col min="7958" max="7958" width="8" style="81" customWidth="1"/>
    <col min="7959" max="8199" width="9.140625" style="81"/>
    <col min="8200" max="8200" width="10.7109375" style="81" customWidth="1"/>
    <col min="8201" max="8201" width="8.7109375" style="81" bestFit="1" customWidth="1"/>
    <col min="8202" max="8202" width="8" style="81" bestFit="1" customWidth="1"/>
    <col min="8203" max="8203" width="7.28515625" style="81" bestFit="1" customWidth="1"/>
    <col min="8204" max="8204" width="5.7109375" style="81" bestFit="1" customWidth="1"/>
    <col min="8205" max="8205" width="2.7109375" style="81" bestFit="1" customWidth="1"/>
    <col min="8206" max="8206" width="14.42578125" style="81" bestFit="1" customWidth="1"/>
    <col min="8207" max="8207" width="92.28515625" style="81" bestFit="1" customWidth="1"/>
    <col min="8208" max="8208" width="8.140625" style="81" bestFit="1" customWidth="1"/>
    <col min="8209" max="8209" width="5.7109375" style="81" bestFit="1" customWidth="1"/>
    <col min="8210" max="8210" width="3.5703125" style="81" bestFit="1" customWidth="1"/>
    <col min="8211" max="8211" width="5.7109375" style="81" bestFit="1" customWidth="1"/>
    <col min="8212" max="8212" width="8.7109375" style="81" bestFit="1" customWidth="1"/>
    <col min="8213" max="8213" width="11.28515625" style="81" bestFit="1" customWidth="1"/>
    <col min="8214" max="8214" width="8" style="81" customWidth="1"/>
    <col min="8215" max="8455" width="9.140625" style="81"/>
    <col min="8456" max="8456" width="10.7109375" style="81" customWidth="1"/>
    <col min="8457" max="8457" width="8.7109375" style="81" bestFit="1" customWidth="1"/>
    <col min="8458" max="8458" width="8" style="81" bestFit="1" customWidth="1"/>
    <col min="8459" max="8459" width="7.28515625" style="81" bestFit="1" customWidth="1"/>
    <col min="8460" max="8460" width="5.7109375" style="81" bestFit="1" customWidth="1"/>
    <col min="8461" max="8461" width="2.7109375" style="81" bestFit="1" customWidth="1"/>
    <col min="8462" max="8462" width="14.42578125" style="81" bestFit="1" customWidth="1"/>
    <col min="8463" max="8463" width="92.28515625" style="81" bestFit="1" customWidth="1"/>
    <col min="8464" max="8464" width="8.140625" style="81" bestFit="1" customWidth="1"/>
    <col min="8465" max="8465" width="5.7109375" style="81" bestFit="1" customWidth="1"/>
    <col min="8466" max="8466" width="3.5703125" style="81" bestFit="1" customWidth="1"/>
    <col min="8467" max="8467" width="5.7109375" style="81" bestFit="1" customWidth="1"/>
    <col min="8468" max="8468" width="8.7109375" style="81" bestFit="1" customWidth="1"/>
    <col min="8469" max="8469" width="11.28515625" style="81" bestFit="1" customWidth="1"/>
    <col min="8470" max="8470" width="8" style="81" customWidth="1"/>
    <col min="8471" max="8711" width="9.140625" style="81"/>
    <col min="8712" max="8712" width="10.7109375" style="81" customWidth="1"/>
    <col min="8713" max="8713" width="8.7109375" style="81" bestFit="1" customWidth="1"/>
    <col min="8714" max="8714" width="8" style="81" bestFit="1" customWidth="1"/>
    <col min="8715" max="8715" width="7.28515625" style="81" bestFit="1" customWidth="1"/>
    <col min="8716" max="8716" width="5.7109375" style="81" bestFit="1" customWidth="1"/>
    <col min="8717" max="8717" width="2.7109375" style="81" bestFit="1" customWidth="1"/>
    <col min="8718" max="8718" width="14.42578125" style="81" bestFit="1" customWidth="1"/>
    <col min="8719" max="8719" width="92.28515625" style="81" bestFit="1" customWidth="1"/>
    <col min="8720" max="8720" width="8.140625" style="81" bestFit="1" customWidth="1"/>
    <col min="8721" max="8721" width="5.7109375" style="81" bestFit="1" customWidth="1"/>
    <col min="8722" max="8722" width="3.5703125" style="81" bestFit="1" customWidth="1"/>
    <col min="8723" max="8723" width="5.7109375" style="81" bestFit="1" customWidth="1"/>
    <col min="8724" max="8724" width="8.7109375" style="81" bestFit="1" customWidth="1"/>
    <col min="8725" max="8725" width="11.28515625" style="81" bestFit="1" customWidth="1"/>
    <col min="8726" max="8726" width="8" style="81" customWidth="1"/>
    <col min="8727" max="8967" width="9.140625" style="81"/>
    <col min="8968" max="8968" width="10.7109375" style="81" customWidth="1"/>
    <col min="8969" max="8969" width="8.7109375" style="81" bestFit="1" customWidth="1"/>
    <col min="8970" max="8970" width="8" style="81" bestFit="1" customWidth="1"/>
    <col min="8971" max="8971" width="7.28515625" style="81" bestFit="1" customWidth="1"/>
    <col min="8972" max="8972" width="5.7109375" style="81" bestFit="1" customWidth="1"/>
    <col min="8973" max="8973" width="2.7109375" style="81" bestFit="1" customWidth="1"/>
    <col min="8974" max="8974" width="14.42578125" style="81" bestFit="1" customWidth="1"/>
    <col min="8975" max="8975" width="92.28515625" style="81" bestFit="1" customWidth="1"/>
    <col min="8976" max="8976" width="8.140625" style="81" bestFit="1" customWidth="1"/>
    <col min="8977" max="8977" width="5.7109375" style="81" bestFit="1" customWidth="1"/>
    <col min="8978" max="8978" width="3.5703125" style="81" bestFit="1" customWidth="1"/>
    <col min="8979" max="8979" width="5.7109375" style="81" bestFit="1" customWidth="1"/>
    <col min="8980" max="8980" width="8.7109375" style="81" bestFit="1" customWidth="1"/>
    <col min="8981" max="8981" width="11.28515625" style="81" bestFit="1" customWidth="1"/>
    <col min="8982" max="8982" width="8" style="81" customWidth="1"/>
    <col min="8983" max="9223" width="9.140625" style="81"/>
    <col min="9224" max="9224" width="10.7109375" style="81" customWidth="1"/>
    <col min="9225" max="9225" width="8.7109375" style="81" bestFit="1" customWidth="1"/>
    <col min="9226" max="9226" width="8" style="81" bestFit="1" customWidth="1"/>
    <col min="9227" max="9227" width="7.28515625" style="81" bestFit="1" customWidth="1"/>
    <col min="9228" max="9228" width="5.7109375" style="81" bestFit="1" customWidth="1"/>
    <col min="9229" max="9229" width="2.7109375" style="81" bestFit="1" customWidth="1"/>
    <col min="9230" max="9230" width="14.42578125" style="81" bestFit="1" customWidth="1"/>
    <col min="9231" max="9231" width="92.28515625" style="81" bestFit="1" customWidth="1"/>
    <col min="9232" max="9232" width="8.140625" style="81" bestFit="1" customWidth="1"/>
    <col min="9233" max="9233" width="5.7109375" style="81" bestFit="1" customWidth="1"/>
    <col min="9234" max="9234" width="3.5703125" style="81" bestFit="1" customWidth="1"/>
    <col min="9235" max="9235" width="5.7109375" style="81" bestFit="1" customWidth="1"/>
    <col min="9236" max="9236" width="8.7109375" style="81" bestFit="1" customWidth="1"/>
    <col min="9237" max="9237" width="11.28515625" style="81" bestFit="1" customWidth="1"/>
    <col min="9238" max="9238" width="8" style="81" customWidth="1"/>
    <col min="9239" max="9479" width="9.140625" style="81"/>
    <col min="9480" max="9480" width="10.7109375" style="81" customWidth="1"/>
    <col min="9481" max="9481" width="8.7109375" style="81" bestFit="1" customWidth="1"/>
    <col min="9482" max="9482" width="8" style="81" bestFit="1" customWidth="1"/>
    <col min="9483" max="9483" width="7.28515625" style="81" bestFit="1" customWidth="1"/>
    <col min="9484" max="9484" width="5.7109375" style="81" bestFit="1" customWidth="1"/>
    <col min="9485" max="9485" width="2.7109375" style="81" bestFit="1" customWidth="1"/>
    <col min="9486" max="9486" width="14.42578125" style="81" bestFit="1" customWidth="1"/>
    <col min="9487" max="9487" width="92.28515625" style="81" bestFit="1" customWidth="1"/>
    <col min="9488" max="9488" width="8.140625" style="81" bestFit="1" customWidth="1"/>
    <col min="9489" max="9489" width="5.7109375" style="81" bestFit="1" customWidth="1"/>
    <col min="9490" max="9490" width="3.5703125" style="81" bestFit="1" customWidth="1"/>
    <col min="9491" max="9491" width="5.7109375" style="81" bestFit="1" customWidth="1"/>
    <col min="9492" max="9492" width="8.7109375" style="81" bestFit="1" customWidth="1"/>
    <col min="9493" max="9493" width="11.28515625" style="81" bestFit="1" customWidth="1"/>
    <col min="9494" max="9494" width="8" style="81" customWidth="1"/>
    <col min="9495" max="9735" width="9.140625" style="81"/>
    <col min="9736" max="9736" width="10.7109375" style="81" customWidth="1"/>
    <col min="9737" max="9737" width="8.7109375" style="81" bestFit="1" customWidth="1"/>
    <col min="9738" max="9738" width="8" style="81" bestFit="1" customWidth="1"/>
    <col min="9739" max="9739" width="7.28515625" style="81" bestFit="1" customWidth="1"/>
    <col min="9740" max="9740" width="5.7109375" style="81" bestFit="1" customWidth="1"/>
    <col min="9741" max="9741" width="2.7109375" style="81" bestFit="1" customWidth="1"/>
    <col min="9742" max="9742" width="14.42578125" style="81" bestFit="1" customWidth="1"/>
    <col min="9743" max="9743" width="92.28515625" style="81" bestFit="1" customWidth="1"/>
    <col min="9744" max="9744" width="8.140625" style="81" bestFit="1" customWidth="1"/>
    <col min="9745" max="9745" width="5.7109375" style="81" bestFit="1" customWidth="1"/>
    <col min="9746" max="9746" width="3.5703125" style="81" bestFit="1" customWidth="1"/>
    <col min="9747" max="9747" width="5.7109375" style="81" bestFit="1" customWidth="1"/>
    <col min="9748" max="9748" width="8.7109375" style="81" bestFit="1" customWidth="1"/>
    <col min="9749" max="9749" width="11.28515625" style="81" bestFit="1" customWidth="1"/>
    <col min="9750" max="9750" width="8" style="81" customWidth="1"/>
    <col min="9751" max="9991" width="9.140625" style="81"/>
    <col min="9992" max="9992" width="10.7109375" style="81" customWidth="1"/>
    <col min="9993" max="9993" width="8.7109375" style="81" bestFit="1" customWidth="1"/>
    <col min="9994" max="9994" width="8" style="81" bestFit="1" customWidth="1"/>
    <col min="9995" max="9995" width="7.28515625" style="81" bestFit="1" customWidth="1"/>
    <col min="9996" max="9996" width="5.7109375" style="81" bestFit="1" customWidth="1"/>
    <col min="9997" max="9997" width="2.7109375" style="81" bestFit="1" customWidth="1"/>
    <col min="9998" max="9998" width="14.42578125" style="81" bestFit="1" customWidth="1"/>
    <col min="9999" max="9999" width="92.28515625" style="81" bestFit="1" customWidth="1"/>
    <col min="10000" max="10000" width="8.140625" style="81" bestFit="1" customWidth="1"/>
    <col min="10001" max="10001" width="5.7109375" style="81" bestFit="1" customWidth="1"/>
    <col min="10002" max="10002" width="3.5703125" style="81" bestFit="1" customWidth="1"/>
    <col min="10003" max="10003" width="5.7109375" style="81" bestFit="1" customWidth="1"/>
    <col min="10004" max="10004" width="8.7109375" style="81" bestFit="1" customWidth="1"/>
    <col min="10005" max="10005" width="11.28515625" style="81" bestFit="1" customWidth="1"/>
    <col min="10006" max="10006" width="8" style="81" customWidth="1"/>
    <col min="10007" max="10247" width="9.140625" style="81"/>
    <col min="10248" max="10248" width="10.7109375" style="81" customWidth="1"/>
    <col min="10249" max="10249" width="8.7109375" style="81" bestFit="1" customWidth="1"/>
    <col min="10250" max="10250" width="8" style="81" bestFit="1" customWidth="1"/>
    <col min="10251" max="10251" width="7.28515625" style="81" bestFit="1" customWidth="1"/>
    <col min="10252" max="10252" width="5.7109375" style="81" bestFit="1" customWidth="1"/>
    <col min="10253" max="10253" width="2.7109375" style="81" bestFit="1" customWidth="1"/>
    <col min="10254" max="10254" width="14.42578125" style="81" bestFit="1" customWidth="1"/>
    <col min="10255" max="10255" width="92.28515625" style="81" bestFit="1" customWidth="1"/>
    <col min="10256" max="10256" width="8.140625" style="81" bestFit="1" customWidth="1"/>
    <col min="10257" max="10257" width="5.7109375" style="81" bestFit="1" customWidth="1"/>
    <col min="10258" max="10258" width="3.5703125" style="81" bestFit="1" customWidth="1"/>
    <col min="10259" max="10259" width="5.7109375" style="81" bestFit="1" customWidth="1"/>
    <col min="10260" max="10260" width="8.7109375" style="81" bestFit="1" customWidth="1"/>
    <col min="10261" max="10261" width="11.28515625" style="81" bestFit="1" customWidth="1"/>
    <col min="10262" max="10262" width="8" style="81" customWidth="1"/>
    <col min="10263" max="10503" width="9.140625" style="81"/>
    <col min="10504" max="10504" width="10.7109375" style="81" customWidth="1"/>
    <col min="10505" max="10505" width="8.7109375" style="81" bestFit="1" customWidth="1"/>
    <col min="10506" max="10506" width="8" style="81" bestFit="1" customWidth="1"/>
    <col min="10507" max="10507" width="7.28515625" style="81" bestFit="1" customWidth="1"/>
    <col min="10508" max="10508" width="5.7109375" style="81" bestFit="1" customWidth="1"/>
    <col min="10509" max="10509" width="2.7109375" style="81" bestFit="1" customWidth="1"/>
    <col min="10510" max="10510" width="14.42578125" style="81" bestFit="1" customWidth="1"/>
    <col min="10511" max="10511" width="92.28515625" style="81" bestFit="1" customWidth="1"/>
    <col min="10512" max="10512" width="8.140625" style="81" bestFit="1" customWidth="1"/>
    <col min="10513" max="10513" width="5.7109375" style="81" bestFit="1" customWidth="1"/>
    <col min="10514" max="10514" width="3.5703125" style="81" bestFit="1" customWidth="1"/>
    <col min="10515" max="10515" width="5.7109375" style="81" bestFit="1" customWidth="1"/>
    <col min="10516" max="10516" width="8.7109375" style="81" bestFit="1" customWidth="1"/>
    <col min="10517" max="10517" width="11.28515625" style="81" bestFit="1" customWidth="1"/>
    <col min="10518" max="10518" width="8" style="81" customWidth="1"/>
    <col min="10519" max="10759" width="9.140625" style="81"/>
    <col min="10760" max="10760" width="10.7109375" style="81" customWidth="1"/>
    <col min="10761" max="10761" width="8.7109375" style="81" bestFit="1" customWidth="1"/>
    <col min="10762" max="10762" width="8" style="81" bestFit="1" customWidth="1"/>
    <col min="10763" max="10763" width="7.28515625" style="81" bestFit="1" customWidth="1"/>
    <col min="10764" max="10764" width="5.7109375" style="81" bestFit="1" customWidth="1"/>
    <col min="10765" max="10765" width="2.7109375" style="81" bestFit="1" customWidth="1"/>
    <col min="10766" max="10766" width="14.42578125" style="81" bestFit="1" customWidth="1"/>
    <col min="10767" max="10767" width="92.28515625" style="81" bestFit="1" customWidth="1"/>
    <col min="10768" max="10768" width="8.140625" style="81" bestFit="1" customWidth="1"/>
    <col min="10769" max="10769" width="5.7109375" style="81" bestFit="1" customWidth="1"/>
    <col min="10770" max="10770" width="3.5703125" style="81" bestFit="1" customWidth="1"/>
    <col min="10771" max="10771" width="5.7109375" style="81" bestFit="1" customWidth="1"/>
    <col min="10772" max="10772" width="8.7109375" style="81" bestFit="1" customWidth="1"/>
    <col min="10773" max="10773" width="11.28515625" style="81" bestFit="1" customWidth="1"/>
    <col min="10774" max="10774" width="8" style="81" customWidth="1"/>
    <col min="10775" max="11015" width="9.140625" style="81"/>
    <col min="11016" max="11016" width="10.7109375" style="81" customWidth="1"/>
    <col min="11017" max="11017" width="8.7109375" style="81" bestFit="1" customWidth="1"/>
    <col min="11018" max="11018" width="8" style="81" bestFit="1" customWidth="1"/>
    <col min="11019" max="11019" width="7.28515625" style="81" bestFit="1" customWidth="1"/>
    <col min="11020" max="11020" width="5.7109375" style="81" bestFit="1" customWidth="1"/>
    <col min="11021" max="11021" width="2.7109375" style="81" bestFit="1" customWidth="1"/>
    <col min="11022" max="11022" width="14.42578125" style="81" bestFit="1" customWidth="1"/>
    <col min="11023" max="11023" width="92.28515625" style="81" bestFit="1" customWidth="1"/>
    <col min="11024" max="11024" width="8.140625" style="81" bestFit="1" customWidth="1"/>
    <col min="11025" max="11025" width="5.7109375" style="81" bestFit="1" customWidth="1"/>
    <col min="11026" max="11026" width="3.5703125" style="81" bestFit="1" customWidth="1"/>
    <col min="11027" max="11027" width="5.7109375" style="81" bestFit="1" customWidth="1"/>
    <col min="11028" max="11028" width="8.7109375" style="81" bestFit="1" customWidth="1"/>
    <col min="11029" max="11029" width="11.28515625" style="81" bestFit="1" customWidth="1"/>
    <col min="11030" max="11030" width="8" style="81" customWidth="1"/>
    <col min="11031" max="11271" width="9.140625" style="81"/>
    <col min="11272" max="11272" width="10.7109375" style="81" customWidth="1"/>
    <col min="11273" max="11273" width="8.7109375" style="81" bestFit="1" customWidth="1"/>
    <col min="11274" max="11274" width="8" style="81" bestFit="1" customWidth="1"/>
    <col min="11275" max="11275" width="7.28515625" style="81" bestFit="1" customWidth="1"/>
    <col min="11276" max="11276" width="5.7109375" style="81" bestFit="1" customWidth="1"/>
    <col min="11277" max="11277" width="2.7109375" style="81" bestFit="1" customWidth="1"/>
    <col min="11278" max="11278" width="14.42578125" style="81" bestFit="1" customWidth="1"/>
    <col min="11279" max="11279" width="92.28515625" style="81" bestFit="1" customWidth="1"/>
    <col min="11280" max="11280" width="8.140625" style="81" bestFit="1" customWidth="1"/>
    <col min="11281" max="11281" width="5.7109375" style="81" bestFit="1" customWidth="1"/>
    <col min="11282" max="11282" width="3.5703125" style="81" bestFit="1" customWidth="1"/>
    <col min="11283" max="11283" width="5.7109375" style="81" bestFit="1" customWidth="1"/>
    <col min="11284" max="11284" width="8.7109375" style="81" bestFit="1" customWidth="1"/>
    <col min="11285" max="11285" width="11.28515625" style="81" bestFit="1" customWidth="1"/>
    <col min="11286" max="11286" width="8" style="81" customWidth="1"/>
    <col min="11287" max="11527" width="9.140625" style="81"/>
    <col min="11528" max="11528" width="10.7109375" style="81" customWidth="1"/>
    <col min="11529" max="11529" width="8.7109375" style="81" bestFit="1" customWidth="1"/>
    <col min="11530" max="11530" width="8" style="81" bestFit="1" customWidth="1"/>
    <col min="11531" max="11531" width="7.28515625" style="81" bestFit="1" customWidth="1"/>
    <col min="11532" max="11532" width="5.7109375" style="81" bestFit="1" customWidth="1"/>
    <col min="11533" max="11533" width="2.7109375" style="81" bestFit="1" customWidth="1"/>
    <col min="11534" max="11534" width="14.42578125" style="81" bestFit="1" customWidth="1"/>
    <col min="11535" max="11535" width="92.28515625" style="81" bestFit="1" customWidth="1"/>
    <col min="11536" max="11536" width="8.140625" style="81" bestFit="1" customWidth="1"/>
    <col min="11537" max="11537" width="5.7109375" style="81" bestFit="1" customWidth="1"/>
    <col min="11538" max="11538" width="3.5703125" style="81" bestFit="1" customWidth="1"/>
    <col min="11539" max="11539" width="5.7109375" style="81" bestFit="1" customWidth="1"/>
    <col min="11540" max="11540" width="8.7109375" style="81" bestFit="1" customWidth="1"/>
    <col min="11541" max="11541" width="11.28515625" style="81" bestFit="1" customWidth="1"/>
    <col min="11542" max="11542" width="8" style="81" customWidth="1"/>
    <col min="11543" max="11783" width="9.140625" style="81"/>
    <col min="11784" max="11784" width="10.7109375" style="81" customWidth="1"/>
    <col min="11785" max="11785" width="8.7109375" style="81" bestFit="1" customWidth="1"/>
    <col min="11786" max="11786" width="8" style="81" bestFit="1" customWidth="1"/>
    <col min="11787" max="11787" width="7.28515625" style="81" bestFit="1" customWidth="1"/>
    <col min="11788" max="11788" width="5.7109375" style="81" bestFit="1" customWidth="1"/>
    <col min="11789" max="11789" width="2.7109375" style="81" bestFit="1" customWidth="1"/>
    <col min="11790" max="11790" width="14.42578125" style="81" bestFit="1" customWidth="1"/>
    <col min="11791" max="11791" width="92.28515625" style="81" bestFit="1" customWidth="1"/>
    <col min="11792" max="11792" width="8.140625" style="81" bestFit="1" customWidth="1"/>
    <col min="11793" max="11793" width="5.7109375" style="81" bestFit="1" customWidth="1"/>
    <col min="11794" max="11794" width="3.5703125" style="81" bestFit="1" customWidth="1"/>
    <col min="11795" max="11795" width="5.7109375" style="81" bestFit="1" customWidth="1"/>
    <col min="11796" max="11796" width="8.7109375" style="81" bestFit="1" customWidth="1"/>
    <col min="11797" max="11797" width="11.28515625" style="81" bestFit="1" customWidth="1"/>
    <col min="11798" max="11798" width="8" style="81" customWidth="1"/>
    <col min="11799" max="12039" width="9.140625" style="81"/>
    <col min="12040" max="12040" width="10.7109375" style="81" customWidth="1"/>
    <col min="12041" max="12041" width="8.7109375" style="81" bestFit="1" customWidth="1"/>
    <col min="12042" max="12042" width="8" style="81" bestFit="1" customWidth="1"/>
    <col min="12043" max="12043" width="7.28515625" style="81" bestFit="1" customWidth="1"/>
    <col min="12044" max="12044" width="5.7109375" style="81" bestFit="1" customWidth="1"/>
    <col min="12045" max="12045" width="2.7109375" style="81" bestFit="1" customWidth="1"/>
    <col min="12046" max="12046" width="14.42578125" style="81" bestFit="1" customWidth="1"/>
    <col min="12047" max="12047" width="92.28515625" style="81" bestFit="1" customWidth="1"/>
    <col min="12048" max="12048" width="8.140625" style="81" bestFit="1" customWidth="1"/>
    <col min="12049" max="12049" width="5.7109375" style="81" bestFit="1" customWidth="1"/>
    <col min="12050" max="12050" width="3.5703125" style="81" bestFit="1" customWidth="1"/>
    <col min="12051" max="12051" width="5.7109375" style="81" bestFit="1" customWidth="1"/>
    <col min="12052" max="12052" width="8.7109375" style="81" bestFit="1" customWidth="1"/>
    <col min="12053" max="12053" width="11.28515625" style="81" bestFit="1" customWidth="1"/>
    <col min="12054" max="12054" width="8" style="81" customWidth="1"/>
    <col min="12055" max="12295" width="9.140625" style="81"/>
    <col min="12296" max="12296" width="10.7109375" style="81" customWidth="1"/>
    <col min="12297" max="12297" width="8.7109375" style="81" bestFit="1" customWidth="1"/>
    <col min="12298" max="12298" width="8" style="81" bestFit="1" customWidth="1"/>
    <col min="12299" max="12299" width="7.28515625" style="81" bestFit="1" customWidth="1"/>
    <col min="12300" max="12300" width="5.7109375" style="81" bestFit="1" customWidth="1"/>
    <col min="12301" max="12301" width="2.7109375" style="81" bestFit="1" customWidth="1"/>
    <col min="12302" max="12302" width="14.42578125" style="81" bestFit="1" customWidth="1"/>
    <col min="12303" max="12303" width="92.28515625" style="81" bestFit="1" customWidth="1"/>
    <col min="12304" max="12304" width="8.140625" style="81" bestFit="1" customWidth="1"/>
    <col min="12305" max="12305" width="5.7109375" style="81" bestFit="1" customWidth="1"/>
    <col min="12306" max="12306" width="3.5703125" style="81" bestFit="1" customWidth="1"/>
    <col min="12307" max="12307" width="5.7109375" style="81" bestFit="1" customWidth="1"/>
    <col min="12308" max="12308" width="8.7109375" style="81" bestFit="1" customWidth="1"/>
    <col min="12309" max="12309" width="11.28515625" style="81" bestFit="1" customWidth="1"/>
    <col min="12310" max="12310" width="8" style="81" customWidth="1"/>
    <col min="12311" max="12551" width="9.140625" style="81"/>
    <col min="12552" max="12552" width="10.7109375" style="81" customWidth="1"/>
    <col min="12553" max="12553" width="8.7109375" style="81" bestFit="1" customWidth="1"/>
    <col min="12554" max="12554" width="8" style="81" bestFit="1" customWidth="1"/>
    <col min="12555" max="12555" width="7.28515625" style="81" bestFit="1" customWidth="1"/>
    <col min="12556" max="12556" width="5.7109375" style="81" bestFit="1" customWidth="1"/>
    <col min="12557" max="12557" width="2.7109375" style="81" bestFit="1" customWidth="1"/>
    <col min="12558" max="12558" width="14.42578125" style="81" bestFit="1" customWidth="1"/>
    <col min="12559" max="12559" width="92.28515625" style="81" bestFit="1" customWidth="1"/>
    <col min="12560" max="12560" width="8.140625" style="81" bestFit="1" customWidth="1"/>
    <col min="12561" max="12561" width="5.7109375" style="81" bestFit="1" customWidth="1"/>
    <col min="12562" max="12562" width="3.5703125" style="81" bestFit="1" customWidth="1"/>
    <col min="12563" max="12563" width="5.7109375" style="81" bestFit="1" customWidth="1"/>
    <col min="12564" max="12564" width="8.7109375" style="81" bestFit="1" customWidth="1"/>
    <col min="12565" max="12565" width="11.28515625" style="81" bestFit="1" customWidth="1"/>
    <col min="12566" max="12566" width="8" style="81" customWidth="1"/>
    <col min="12567" max="12807" width="9.140625" style="81"/>
    <col min="12808" max="12808" width="10.7109375" style="81" customWidth="1"/>
    <col min="12809" max="12809" width="8.7109375" style="81" bestFit="1" customWidth="1"/>
    <col min="12810" max="12810" width="8" style="81" bestFit="1" customWidth="1"/>
    <col min="12811" max="12811" width="7.28515625" style="81" bestFit="1" customWidth="1"/>
    <col min="12812" max="12812" width="5.7109375" style="81" bestFit="1" customWidth="1"/>
    <col min="12813" max="12813" width="2.7109375" style="81" bestFit="1" customWidth="1"/>
    <col min="12814" max="12814" width="14.42578125" style="81" bestFit="1" customWidth="1"/>
    <col min="12815" max="12815" width="92.28515625" style="81" bestFit="1" customWidth="1"/>
    <col min="12816" max="12816" width="8.140625" style="81" bestFit="1" customWidth="1"/>
    <col min="12817" max="12817" width="5.7109375" style="81" bestFit="1" customWidth="1"/>
    <col min="12818" max="12818" width="3.5703125" style="81" bestFit="1" customWidth="1"/>
    <col min="12819" max="12819" width="5.7109375" style="81" bestFit="1" customWidth="1"/>
    <col min="12820" max="12820" width="8.7109375" style="81" bestFit="1" customWidth="1"/>
    <col min="12821" max="12821" width="11.28515625" style="81" bestFit="1" customWidth="1"/>
    <col min="12822" max="12822" width="8" style="81" customWidth="1"/>
    <col min="12823" max="13063" width="9.140625" style="81"/>
    <col min="13064" max="13064" width="10.7109375" style="81" customWidth="1"/>
    <col min="13065" max="13065" width="8.7109375" style="81" bestFit="1" customWidth="1"/>
    <col min="13066" max="13066" width="8" style="81" bestFit="1" customWidth="1"/>
    <col min="13067" max="13067" width="7.28515625" style="81" bestFit="1" customWidth="1"/>
    <col min="13068" max="13068" width="5.7109375" style="81" bestFit="1" customWidth="1"/>
    <col min="13069" max="13069" width="2.7109375" style="81" bestFit="1" customWidth="1"/>
    <col min="13070" max="13070" width="14.42578125" style="81" bestFit="1" customWidth="1"/>
    <col min="13071" max="13071" width="92.28515625" style="81" bestFit="1" customWidth="1"/>
    <col min="13072" max="13072" width="8.140625" style="81" bestFit="1" customWidth="1"/>
    <col min="13073" max="13073" width="5.7109375" style="81" bestFit="1" customWidth="1"/>
    <col min="13074" max="13074" width="3.5703125" style="81" bestFit="1" customWidth="1"/>
    <col min="13075" max="13075" width="5.7109375" style="81" bestFit="1" customWidth="1"/>
    <col min="13076" max="13076" width="8.7109375" style="81" bestFit="1" customWidth="1"/>
    <col min="13077" max="13077" width="11.28515625" style="81" bestFit="1" customWidth="1"/>
    <col min="13078" max="13078" width="8" style="81" customWidth="1"/>
    <col min="13079" max="13319" width="9.140625" style="81"/>
    <col min="13320" max="13320" width="10.7109375" style="81" customWidth="1"/>
    <col min="13321" max="13321" width="8.7109375" style="81" bestFit="1" customWidth="1"/>
    <col min="13322" max="13322" width="8" style="81" bestFit="1" customWidth="1"/>
    <col min="13323" max="13323" width="7.28515625" style="81" bestFit="1" customWidth="1"/>
    <col min="13324" max="13324" width="5.7109375" style="81" bestFit="1" customWidth="1"/>
    <col min="13325" max="13325" width="2.7109375" style="81" bestFit="1" customWidth="1"/>
    <col min="13326" max="13326" width="14.42578125" style="81" bestFit="1" customWidth="1"/>
    <col min="13327" max="13327" width="92.28515625" style="81" bestFit="1" customWidth="1"/>
    <col min="13328" max="13328" width="8.140625" style="81" bestFit="1" customWidth="1"/>
    <col min="13329" max="13329" width="5.7109375" style="81" bestFit="1" customWidth="1"/>
    <col min="13330" max="13330" width="3.5703125" style="81" bestFit="1" customWidth="1"/>
    <col min="13331" max="13331" width="5.7109375" style="81" bestFit="1" customWidth="1"/>
    <col min="13332" max="13332" width="8.7109375" style="81" bestFit="1" customWidth="1"/>
    <col min="13333" max="13333" width="11.28515625" style="81" bestFit="1" customWidth="1"/>
    <col min="13334" max="13334" width="8" style="81" customWidth="1"/>
    <col min="13335" max="13575" width="9.140625" style="81"/>
    <col min="13576" max="13576" width="10.7109375" style="81" customWidth="1"/>
    <col min="13577" max="13577" width="8.7109375" style="81" bestFit="1" customWidth="1"/>
    <col min="13578" max="13578" width="8" style="81" bestFit="1" customWidth="1"/>
    <col min="13579" max="13579" width="7.28515625" style="81" bestFit="1" customWidth="1"/>
    <col min="13580" max="13580" width="5.7109375" style="81" bestFit="1" customWidth="1"/>
    <col min="13581" max="13581" width="2.7109375" style="81" bestFit="1" customWidth="1"/>
    <col min="13582" max="13582" width="14.42578125" style="81" bestFit="1" customWidth="1"/>
    <col min="13583" max="13583" width="92.28515625" style="81" bestFit="1" customWidth="1"/>
    <col min="13584" max="13584" width="8.140625" style="81" bestFit="1" customWidth="1"/>
    <col min="13585" max="13585" width="5.7109375" style="81" bestFit="1" customWidth="1"/>
    <col min="13586" max="13586" width="3.5703125" style="81" bestFit="1" customWidth="1"/>
    <col min="13587" max="13587" width="5.7109375" style="81" bestFit="1" customWidth="1"/>
    <col min="13588" max="13588" width="8.7109375" style="81" bestFit="1" customWidth="1"/>
    <col min="13589" max="13589" width="11.28515625" style="81" bestFit="1" customWidth="1"/>
    <col min="13590" max="13590" width="8" style="81" customWidth="1"/>
    <col min="13591" max="13831" width="9.140625" style="81"/>
    <col min="13832" max="13832" width="10.7109375" style="81" customWidth="1"/>
    <col min="13833" max="13833" width="8.7109375" style="81" bestFit="1" customWidth="1"/>
    <col min="13834" max="13834" width="8" style="81" bestFit="1" customWidth="1"/>
    <col min="13835" max="13835" width="7.28515625" style="81" bestFit="1" customWidth="1"/>
    <col min="13836" max="13836" width="5.7109375" style="81" bestFit="1" customWidth="1"/>
    <col min="13837" max="13837" width="2.7109375" style="81" bestFit="1" customWidth="1"/>
    <col min="13838" max="13838" width="14.42578125" style="81" bestFit="1" customWidth="1"/>
    <col min="13839" max="13839" width="92.28515625" style="81" bestFit="1" customWidth="1"/>
    <col min="13840" max="13840" width="8.140625" style="81" bestFit="1" customWidth="1"/>
    <col min="13841" max="13841" width="5.7109375" style="81" bestFit="1" customWidth="1"/>
    <col min="13842" max="13842" width="3.5703125" style="81" bestFit="1" customWidth="1"/>
    <col min="13843" max="13843" width="5.7109375" style="81" bestFit="1" customWidth="1"/>
    <col min="13844" max="13844" width="8.7109375" style="81" bestFit="1" customWidth="1"/>
    <col min="13845" max="13845" width="11.28515625" style="81" bestFit="1" customWidth="1"/>
    <col min="13846" max="13846" width="8" style="81" customWidth="1"/>
    <col min="13847" max="14087" width="9.140625" style="81"/>
    <col min="14088" max="14088" width="10.7109375" style="81" customWidth="1"/>
    <col min="14089" max="14089" width="8.7109375" style="81" bestFit="1" customWidth="1"/>
    <col min="14090" max="14090" width="8" style="81" bestFit="1" customWidth="1"/>
    <col min="14091" max="14091" width="7.28515625" style="81" bestFit="1" customWidth="1"/>
    <col min="14092" max="14092" width="5.7109375" style="81" bestFit="1" customWidth="1"/>
    <col min="14093" max="14093" width="2.7109375" style="81" bestFit="1" customWidth="1"/>
    <col min="14094" max="14094" width="14.42578125" style="81" bestFit="1" customWidth="1"/>
    <col min="14095" max="14095" width="92.28515625" style="81" bestFit="1" customWidth="1"/>
    <col min="14096" max="14096" width="8.140625" style="81" bestFit="1" customWidth="1"/>
    <col min="14097" max="14097" width="5.7109375" style="81" bestFit="1" customWidth="1"/>
    <col min="14098" max="14098" width="3.5703125" style="81" bestFit="1" customWidth="1"/>
    <col min="14099" max="14099" width="5.7109375" style="81" bestFit="1" customWidth="1"/>
    <col min="14100" max="14100" width="8.7109375" style="81" bestFit="1" customWidth="1"/>
    <col min="14101" max="14101" width="11.28515625" style="81" bestFit="1" customWidth="1"/>
    <col min="14102" max="14102" width="8" style="81" customWidth="1"/>
    <col min="14103" max="14343" width="9.140625" style="81"/>
    <col min="14344" max="14344" width="10.7109375" style="81" customWidth="1"/>
    <col min="14345" max="14345" width="8.7109375" style="81" bestFit="1" customWidth="1"/>
    <col min="14346" max="14346" width="8" style="81" bestFit="1" customWidth="1"/>
    <col min="14347" max="14347" width="7.28515625" style="81" bestFit="1" customWidth="1"/>
    <col min="14348" max="14348" width="5.7109375" style="81" bestFit="1" customWidth="1"/>
    <col min="14349" max="14349" width="2.7109375" style="81" bestFit="1" customWidth="1"/>
    <col min="14350" max="14350" width="14.42578125" style="81" bestFit="1" customWidth="1"/>
    <col min="14351" max="14351" width="92.28515625" style="81" bestFit="1" customWidth="1"/>
    <col min="14352" max="14352" width="8.140625" style="81" bestFit="1" customWidth="1"/>
    <col min="14353" max="14353" width="5.7109375" style="81" bestFit="1" customWidth="1"/>
    <col min="14354" max="14354" width="3.5703125" style="81" bestFit="1" customWidth="1"/>
    <col min="14355" max="14355" width="5.7109375" style="81" bestFit="1" customWidth="1"/>
    <col min="14356" max="14356" width="8.7109375" style="81" bestFit="1" customWidth="1"/>
    <col min="14357" max="14357" width="11.28515625" style="81" bestFit="1" customWidth="1"/>
    <col min="14358" max="14358" width="8" style="81" customWidth="1"/>
    <col min="14359" max="14599" width="9.140625" style="81"/>
    <col min="14600" max="14600" width="10.7109375" style="81" customWidth="1"/>
    <col min="14601" max="14601" width="8.7109375" style="81" bestFit="1" customWidth="1"/>
    <col min="14602" max="14602" width="8" style="81" bestFit="1" customWidth="1"/>
    <col min="14603" max="14603" width="7.28515625" style="81" bestFit="1" customWidth="1"/>
    <col min="14604" max="14604" width="5.7109375" style="81" bestFit="1" customWidth="1"/>
    <col min="14605" max="14605" width="2.7109375" style="81" bestFit="1" customWidth="1"/>
    <col min="14606" max="14606" width="14.42578125" style="81" bestFit="1" customWidth="1"/>
    <col min="14607" max="14607" width="92.28515625" style="81" bestFit="1" customWidth="1"/>
    <col min="14608" max="14608" width="8.140625" style="81" bestFit="1" customWidth="1"/>
    <col min="14609" max="14609" width="5.7109375" style="81" bestFit="1" customWidth="1"/>
    <col min="14610" max="14610" width="3.5703125" style="81" bestFit="1" customWidth="1"/>
    <col min="14611" max="14611" width="5.7109375" style="81" bestFit="1" customWidth="1"/>
    <col min="14612" max="14612" width="8.7109375" style="81" bestFit="1" customWidth="1"/>
    <col min="14613" max="14613" width="11.28515625" style="81" bestFit="1" customWidth="1"/>
    <col min="14614" max="14614" width="8" style="81" customWidth="1"/>
    <col min="14615" max="14855" width="9.140625" style="81"/>
    <col min="14856" max="14856" width="10.7109375" style="81" customWidth="1"/>
    <col min="14857" max="14857" width="8.7109375" style="81" bestFit="1" customWidth="1"/>
    <col min="14858" max="14858" width="8" style="81" bestFit="1" customWidth="1"/>
    <col min="14859" max="14859" width="7.28515625" style="81" bestFit="1" customWidth="1"/>
    <col min="14860" max="14860" width="5.7109375" style="81" bestFit="1" customWidth="1"/>
    <col min="14861" max="14861" width="2.7109375" style="81" bestFit="1" customWidth="1"/>
    <col min="14862" max="14862" width="14.42578125" style="81" bestFit="1" customWidth="1"/>
    <col min="14863" max="14863" width="92.28515625" style="81" bestFit="1" customWidth="1"/>
    <col min="14864" max="14864" width="8.140625" style="81" bestFit="1" customWidth="1"/>
    <col min="14865" max="14865" width="5.7109375" style="81" bestFit="1" customWidth="1"/>
    <col min="14866" max="14866" width="3.5703125" style="81" bestFit="1" customWidth="1"/>
    <col min="14867" max="14867" width="5.7109375" style="81" bestFit="1" customWidth="1"/>
    <col min="14868" max="14868" width="8.7109375" style="81" bestFit="1" customWidth="1"/>
    <col min="14869" max="14869" width="11.28515625" style="81" bestFit="1" customWidth="1"/>
    <col min="14870" max="14870" width="8" style="81" customWidth="1"/>
    <col min="14871" max="15111" width="9.140625" style="81"/>
    <col min="15112" max="15112" width="10.7109375" style="81" customWidth="1"/>
    <col min="15113" max="15113" width="8.7109375" style="81" bestFit="1" customWidth="1"/>
    <col min="15114" max="15114" width="8" style="81" bestFit="1" customWidth="1"/>
    <col min="15115" max="15115" width="7.28515625" style="81" bestFit="1" customWidth="1"/>
    <col min="15116" max="15116" width="5.7109375" style="81" bestFit="1" customWidth="1"/>
    <col min="15117" max="15117" width="2.7109375" style="81" bestFit="1" customWidth="1"/>
    <col min="15118" max="15118" width="14.42578125" style="81" bestFit="1" customWidth="1"/>
    <col min="15119" max="15119" width="92.28515625" style="81" bestFit="1" customWidth="1"/>
    <col min="15120" max="15120" width="8.140625" style="81" bestFit="1" customWidth="1"/>
    <col min="15121" max="15121" width="5.7109375" style="81" bestFit="1" customWidth="1"/>
    <col min="15122" max="15122" width="3.5703125" style="81" bestFit="1" customWidth="1"/>
    <col min="15123" max="15123" width="5.7109375" style="81" bestFit="1" customWidth="1"/>
    <col min="15124" max="15124" width="8.7109375" style="81" bestFit="1" customWidth="1"/>
    <col min="15125" max="15125" width="11.28515625" style="81" bestFit="1" customWidth="1"/>
    <col min="15126" max="15126" width="8" style="81" customWidth="1"/>
    <col min="15127" max="15367" width="9.140625" style="81"/>
    <col min="15368" max="15368" width="10.7109375" style="81" customWidth="1"/>
    <col min="15369" max="15369" width="8.7109375" style="81" bestFit="1" customWidth="1"/>
    <col min="15370" max="15370" width="8" style="81" bestFit="1" customWidth="1"/>
    <col min="15371" max="15371" width="7.28515625" style="81" bestFit="1" customWidth="1"/>
    <col min="15372" max="15372" width="5.7109375" style="81" bestFit="1" customWidth="1"/>
    <col min="15373" max="15373" width="2.7109375" style="81" bestFit="1" customWidth="1"/>
    <col min="15374" max="15374" width="14.42578125" style="81" bestFit="1" customWidth="1"/>
    <col min="15375" max="15375" width="92.28515625" style="81" bestFit="1" customWidth="1"/>
    <col min="15376" max="15376" width="8.140625" style="81" bestFit="1" customWidth="1"/>
    <col min="15377" max="15377" width="5.7109375" style="81" bestFit="1" customWidth="1"/>
    <col min="15378" max="15378" width="3.5703125" style="81" bestFit="1" customWidth="1"/>
    <col min="15379" max="15379" width="5.7109375" style="81" bestFit="1" customWidth="1"/>
    <col min="15380" max="15380" width="8.7109375" style="81" bestFit="1" customWidth="1"/>
    <col min="15381" max="15381" width="11.28515625" style="81" bestFit="1" customWidth="1"/>
    <col min="15382" max="15382" width="8" style="81" customWidth="1"/>
    <col min="15383" max="15623" width="9.140625" style="81"/>
    <col min="15624" max="15624" width="10.7109375" style="81" customWidth="1"/>
    <col min="15625" max="15625" width="8.7109375" style="81" bestFit="1" customWidth="1"/>
    <col min="15626" max="15626" width="8" style="81" bestFit="1" customWidth="1"/>
    <col min="15627" max="15627" width="7.28515625" style="81" bestFit="1" customWidth="1"/>
    <col min="15628" max="15628" width="5.7109375" style="81" bestFit="1" customWidth="1"/>
    <col min="15629" max="15629" width="2.7109375" style="81" bestFit="1" customWidth="1"/>
    <col min="15630" max="15630" width="14.42578125" style="81" bestFit="1" customWidth="1"/>
    <col min="15631" max="15631" width="92.28515625" style="81" bestFit="1" customWidth="1"/>
    <col min="15632" max="15632" width="8.140625" style="81" bestFit="1" customWidth="1"/>
    <col min="15633" max="15633" width="5.7109375" style="81" bestFit="1" customWidth="1"/>
    <col min="15634" max="15634" width="3.5703125" style="81" bestFit="1" customWidth="1"/>
    <col min="15635" max="15635" width="5.7109375" style="81" bestFit="1" customWidth="1"/>
    <col min="15636" max="15636" width="8.7109375" style="81" bestFit="1" customWidth="1"/>
    <col min="15637" max="15637" width="11.28515625" style="81" bestFit="1" customWidth="1"/>
    <col min="15638" max="15638" width="8" style="81" customWidth="1"/>
    <col min="15639" max="15879" width="9.140625" style="81"/>
    <col min="15880" max="15880" width="10.7109375" style="81" customWidth="1"/>
    <col min="15881" max="15881" width="8.7109375" style="81" bestFit="1" customWidth="1"/>
    <col min="15882" max="15882" width="8" style="81" bestFit="1" customWidth="1"/>
    <col min="15883" max="15883" width="7.28515625" style="81" bestFit="1" customWidth="1"/>
    <col min="15884" max="15884" width="5.7109375" style="81" bestFit="1" customWidth="1"/>
    <col min="15885" max="15885" width="2.7109375" style="81" bestFit="1" customWidth="1"/>
    <col min="15886" max="15886" width="14.42578125" style="81" bestFit="1" customWidth="1"/>
    <col min="15887" max="15887" width="92.28515625" style="81" bestFit="1" customWidth="1"/>
    <col min="15888" max="15888" width="8.140625" style="81" bestFit="1" customWidth="1"/>
    <col min="15889" max="15889" width="5.7109375" style="81" bestFit="1" customWidth="1"/>
    <col min="15890" max="15890" width="3.5703125" style="81" bestFit="1" customWidth="1"/>
    <col min="15891" max="15891" width="5.7109375" style="81" bestFit="1" customWidth="1"/>
    <col min="15892" max="15892" width="8.7109375" style="81" bestFit="1" customWidth="1"/>
    <col min="15893" max="15893" width="11.28515625" style="81" bestFit="1" customWidth="1"/>
    <col min="15894" max="15894" width="8" style="81" customWidth="1"/>
    <col min="15895" max="16135" width="9.140625" style="81"/>
    <col min="16136" max="16136" width="10.7109375" style="81" customWidth="1"/>
    <col min="16137" max="16137" width="8.7109375" style="81" bestFit="1" customWidth="1"/>
    <col min="16138" max="16138" width="8" style="81" bestFit="1" customWidth="1"/>
    <col min="16139" max="16139" width="7.28515625" style="81" bestFit="1" customWidth="1"/>
    <col min="16140" max="16140" width="5.7109375" style="81" bestFit="1" customWidth="1"/>
    <col min="16141" max="16141" width="2.7109375" style="81" bestFit="1" customWidth="1"/>
    <col min="16142" max="16142" width="14.42578125" style="81" bestFit="1" customWidth="1"/>
    <col min="16143" max="16143" width="92.28515625" style="81" bestFit="1" customWidth="1"/>
    <col min="16144" max="16144" width="8.140625" style="81" bestFit="1" customWidth="1"/>
    <col min="16145" max="16145" width="5.7109375" style="81" bestFit="1" customWidth="1"/>
    <col min="16146" max="16146" width="3.5703125" style="81" bestFit="1" customWidth="1"/>
    <col min="16147" max="16147" width="5.7109375" style="81" bestFit="1" customWidth="1"/>
    <col min="16148" max="16148" width="8.7109375" style="81" bestFit="1" customWidth="1"/>
    <col min="16149" max="16149" width="11.28515625" style="81" bestFit="1" customWidth="1"/>
    <col min="16150" max="16150" width="8" style="81" customWidth="1"/>
    <col min="16151" max="16384" width="9.140625" style="81"/>
  </cols>
  <sheetData>
    <row r="1" spans="1:41" ht="30" customHeight="1" x14ac:dyDescent="0.4">
      <c r="A1" s="80" t="s">
        <v>205</v>
      </c>
    </row>
    <row r="2" spans="1:41" x14ac:dyDescent="0.2">
      <c r="A2" s="84" t="s">
        <v>206</v>
      </c>
    </row>
    <row r="3" spans="1:41" x14ac:dyDescent="0.2">
      <c r="A3" s="84" t="s">
        <v>207</v>
      </c>
    </row>
    <row r="4" spans="1:41" ht="16.5" x14ac:dyDescent="0.25">
      <c r="A4" s="85" t="s">
        <v>208</v>
      </c>
    </row>
    <row r="5" spans="1:41" ht="16.5" x14ac:dyDescent="0.25">
      <c r="A5" s="85"/>
    </row>
    <row r="6" spans="1:41" ht="16.5" x14ac:dyDescent="0.25">
      <c r="A6" s="85" t="s">
        <v>209</v>
      </c>
    </row>
    <row r="7" spans="1:41" ht="85.15" customHeight="1" x14ac:dyDescent="0.25">
      <c r="A7" s="86" t="s">
        <v>210</v>
      </c>
      <c r="B7" s="87" t="s">
        <v>211</v>
      </c>
      <c r="C7" s="87" t="s">
        <v>212</v>
      </c>
      <c r="D7" s="87" t="s">
        <v>213</v>
      </c>
      <c r="E7" s="87"/>
      <c r="F7" s="87" t="s">
        <v>214</v>
      </c>
      <c r="G7" s="87" t="s">
        <v>215</v>
      </c>
      <c r="H7" s="86" t="s">
        <v>216</v>
      </c>
      <c r="I7" s="87" t="s">
        <v>217</v>
      </c>
      <c r="J7" s="87" t="s">
        <v>218</v>
      </c>
      <c r="K7" s="87" t="s">
        <v>219</v>
      </c>
      <c r="L7" s="87" t="s">
        <v>220</v>
      </c>
      <c r="M7" s="87" t="s">
        <v>221</v>
      </c>
      <c r="N7" s="87" t="s">
        <v>222</v>
      </c>
      <c r="O7" s="88" t="s">
        <v>223</v>
      </c>
      <c r="P7" s="89" t="s">
        <v>224</v>
      </c>
      <c r="Q7" s="89" t="s">
        <v>225</v>
      </c>
      <c r="R7" s="90" t="s">
        <v>226</v>
      </c>
      <c r="S7" s="89" t="s">
        <v>227</v>
      </c>
      <c r="T7" s="87" t="s">
        <v>228</v>
      </c>
      <c r="U7" s="87" t="s">
        <v>229</v>
      </c>
      <c r="V7" s="87" t="s">
        <v>230</v>
      </c>
      <c r="X7" s="91" t="s">
        <v>231</v>
      </c>
      <c r="Y7" s="91" t="s">
        <v>232</v>
      </c>
      <c r="Z7" s="91" t="s">
        <v>231</v>
      </c>
      <c r="AA7" s="91" t="s">
        <v>232</v>
      </c>
      <c r="AB7" s="91" t="s">
        <v>231</v>
      </c>
      <c r="AC7" s="91" t="s">
        <v>232</v>
      </c>
      <c r="AE7" s="92"/>
    </row>
    <row r="8" spans="1:41" ht="24" customHeight="1" x14ac:dyDescent="0.2">
      <c r="A8" s="93">
        <v>1818</v>
      </c>
      <c r="B8" s="93" t="s">
        <v>57</v>
      </c>
      <c r="C8" s="93" t="s">
        <v>233</v>
      </c>
      <c r="D8" s="94" t="s">
        <v>234</v>
      </c>
      <c r="E8" s="95" t="s">
        <v>235</v>
      </c>
      <c r="F8" s="94" t="s">
        <v>236</v>
      </c>
      <c r="G8" s="94" t="s">
        <v>237</v>
      </c>
      <c r="H8" s="96" t="s">
        <v>238</v>
      </c>
      <c r="I8" s="93" t="s">
        <v>239</v>
      </c>
      <c r="J8" s="93" t="s">
        <v>71</v>
      </c>
      <c r="K8" s="93">
        <v>128</v>
      </c>
      <c r="L8" s="93">
        <v>1</v>
      </c>
      <c r="M8" s="97">
        <v>16.263000000000002</v>
      </c>
      <c r="N8" s="98">
        <f>IF(I8="AR",K8*L8*M8*2,K8*L8*M8)</f>
        <v>2081.6640000000002</v>
      </c>
      <c r="O8" s="284" t="s">
        <v>240</v>
      </c>
      <c r="P8" s="99">
        <v>0.55555555555555558</v>
      </c>
      <c r="Q8" s="291" t="s">
        <v>241</v>
      </c>
      <c r="R8" s="100">
        <v>1</v>
      </c>
      <c r="S8" s="101">
        <v>30</v>
      </c>
      <c r="T8" s="101">
        <f>+S8*(R8+L8)</f>
        <v>60</v>
      </c>
      <c r="U8" s="101">
        <v>60</v>
      </c>
      <c r="V8" s="101"/>
      <c r="W8" s="101"/>
      <c r="X8" s="102">
        <v>0.55555555555555558</v>
      </c>
      <c r="Y8" s="103">
        <v>1</v>
      </c>
      <c r="Z8" s="104"/>
      <c r="AA8" s="104"/>
      <c r="AB8" s="104"/>
      <c r="AC8" s="104"/>
      <c r="AF8" s="81" t="str">
        <f>VLOOKUP(A8,[1]Foglio1!$A$2:$R$366,3)</f>
        <v>B</v>
      </c>
      <c r="AG8" s="81" t="str">
        <f>VLOOKUP(A8,[1]Foglio1!$A$2:$R$366,4)</f>
        <v>1</v>
      </c>
      <c r="AH8" s="81" t="str">
        <f>VLOOKUP(A8,[1]Foglio1!$A$2:$R$366,5)</f>
        <v>1</v>
      </c>
      <c r="AI8" s="81" t="str">
        <f>VLOOKUP(A8,[1]Foglio1!$A$2:$R$366,5)</f>
        <v>1</v>
      </c>
      <c r="AJ8" s="81" t="str">
        <f>VLOOKUP(A8,[1]Foglio1!$A$2:$R$366,7)</f>
        <v>Ritorno</v>
      </c>
      <c r="AK8" s="81" t="str">
        <f>VLOOKUP(A8,[1]Foglio1!$A$2:$R$366,9)</f>
        <v>Cosenza</v>
      </c>
      <c r="AL8" s="81" t="str">
        <f>VLOOKUP(A8,[1]Foglio1!$A$2:$R$366,12)</f>
        <v>Marano Principato</v>
      </c>
      <c r="AN8" s="81">
        <v>2.2319258718448678</v>
      </c>
      <c r="AO8" s="227">
        <f>L8*M8*AN8*1.1</f>
        <v>39.927591499194406</v>
      </c>
    </row>
    <row r="9" spans="1:41" ht="24" customHeight="1" x14ac:dyDescent="0.2">
      <c r="A9" s="105">
        <v>1811</v>
      </c>
      <c r="B9" s="105" t="s">
        <v>4</v>
      </c>
      <c r="C9" s="105" t="s">
        <v>242</v>
      </c>
      <c r="D9" s="106" t="s">
        <v>234</v>
      </c>
      <c r="E9" s="107" t="s">
        <v>243</v>
      </c>
      <c r="F9" s="106" t="s">
        <v>237</v>
      </c>
      <c r="G9" s="106" t="s">
        <v>236</v>
      </c>
      <c r="H9" s="108" t="s">
        <v>244</v>
      </c>
      <c r="I9" s="105" t="s">
        <v>245</v>
      </c>
      <c r="J9" s="105" t="s">
        <v>71</v>
      </c>
      <c r="K9" s="105">
        <v>128</v>
      </c>
      <c r="L9" s="105">
        <v>1</v>
      </c>
      <c r="M9" s="109">
        <v>13.039</v>
      </c>
      <c r="N9" s="110">
        <f t="shared" ref="N9:N25" si="0">IF(I9="AR",K9*L9*M9*2,K9*L9*M9)</f>
        <v>1668.992</v>
      </c>
      <c r="O9" s="285"/>
      <c r="P9" s="111">
        <v>0.30555555555555552</v>
      </c>
      <c r="Q9" s="283"/>
      <c r="R9" s="112">
        <v>1</v>
      </c>
      <c r="S9" s="112">
        <v>30</v>
      </c>
      <c r="T9" s="112">
        <f t="shared" ref="T9:T25" si="1">+S9*(R9+L9)</f>
        <v>60</v>
      </c>
      <c r="U9" s="112">
        <v>60</v>
      </c>
      <c r="V9" s="112"/>
      <c r="W9" s="112"/>
      <c r="X9" s="102">
        <v>0.30555555555555552</v>
      </c>
      <c r="Y9" s="290">
        <v>1</v>
      </c>
      <c r="Z9" s="104"/>
      <c r="AA9" s="104"/>
      <c r="AB9" s="104"/>
      <c r="AC9" s="104"/>
      <c r="AF9" s="81" t="str">
        <f>VLOOKUP(A9,[1]Foglio1!$A$2:$R$366,3)</f>
        <v>A</v>
      </c>
      <c r="AG9" s="81" t="str">
        <f>VLOOKUP(A9,[1]Foglio1!$A$2:$R$366,4)</f>
        <v>4</v>
      </c>
      <c r="AH9" s="81" t="str">
        <f>VLOOKUP(A9,[1]Foglio1!$A$2:$R$366,5)</f>
        <v>1</v>
      </c>
      <c r="AI9" s="81" t="str">
        <f>VLOOKUP(A9,[1]Foglio1!$A$2:$R$366,5)</f>
        <v>1</v>
      </c>
      <c r="AJ9" s="81" t="str">
        <f>VLOOKUP(A9,[1]Foglio1!$A$2:$R$366,7)</f>
        <v>Andata</v>
      </c>
      <c r="AK9" s="81" t="str">
        <f>VLOOKUP(A9,[1]Foglio1!$A$2:$R$366,9)</f>
        <v>Marano Principato</v>
      </c>
      <c r="AL9" s="81" t="str">
        <f>VLOOKUP(A9,[1]Foglio1!$A$2:$R$366,12)</f>
        <v>Cosenza</v>
      </c>
      <c r="AN9" s="81">
        <v>2.2319258718448678</v>
      </c>
      <c r="AO9" s="227">
        <f t="shared" ref="AO9:AO38" si="2">L9*M9*AN9*1.1</f>
        <v>32.012289587283753</v>
      </c>
    </row>
    <row r="10" spans="1:41" ht="24" customHeight="1" x14ac:dyDescent="0.2">
      <c r="A10" s="105">
        <v>1815</v>
      </c>
      <c r="B10" s="105" t="s">
        <v>4</v>
      </c>
      <c r="C10" s="105" t="s">
        <v>242</v>
      </c>
      <c r="D10" s="106" t="s">
        <v>234</v>
      </c>
      <c r="E10" s="107" t="s">
        <v>246</v>
      </c>
      <c r="F10" s="106" t="s">
        <v>236</v>
      </c>
      <c r="G10" s="106" t="s">
        <v>237</v>
      </c>
      <c r="H10" s="108" t="s">
        <v>247</v>
      </c>
      <c r="I10" s="105" t="s">
        <v>239</v>
      </c>
      <c r="J10" s="105" t="s">
        <v>71</v>
      </c>
      <c r="K10" s="105">
        <v>128</v>
      </c>
      <c r="L10" s="105">
        <v>1</v>
      </c>
      <c r="M10" s="109">
        <v>15.929</v>
      </c>
      <c r="N10" s="110">
        <f t="shared" si="0"/>
        <v>2038.912</v>
      </c>
      <c r="O10" s="285"/>
      <c r="P10" s="111">
        <v>0.55555555555555558</v>
      </c>
      <c r="Q10" s="113" t="s">
        <v>241</v>
      </c>
      <c r="R10" s="112">
        <v>1</v>
      </c>
      <c r="S10" s="112">
        <v>30</v>
      </c>
      <c r="T10" s="112">
        <f t="shared" si="1"/>
        <v>60</v>
      </c>
      <c r="U10" s="112">
        <v>65</v>
      </c>
      <c r="V10" s="112"/>
      <c r="W10" s="112"/>
      <c r="X10" s="102">
        <v>0.55555555555555558</v>
      </c>
      <c r="Y10" s="290"/>
      <c r="Z10" s="104"/>
      <c r="AA10" s="104"/>
      <c r="AB10" s="104"/>
      <c r="AC10" s="104"/>
      <c r="AF10" s="81" t="str">
        <f>VLOOKUP(A10,[1]Foglio1!$A$2:$R$366,3)</f>
        <v>A</v>
      </c>
      <c r="AG10" s="81" t="str">
        <f>VLOOKUP(A10,[1]Foglio1!$A$2:$R$366,4)</f>
        <v>4</v>
      </c>
      <c r="AH10" s="81" t="str">
        <f>VLOOKUP(A10,[1]Foglio1!$A$2:$R$366,5)</f>
        <v>1</v>
      </c>
      <c r="AI10" s="81" t="str">
        <f>VLOOKUP(A10,[1]Foglio1!$A$2:$R$366,5)</f>
        <v>1</v>
      </c>
      <c r="AJ10" s="81" t="str">
        <f>VLOOKUP(A10,[1]Foglio1!$A$2:$R$366,7)</f>
        <v>Ritorno</v>
      </c>
      <c r="AK10" s="81" t="str">
        <f>VLOOKUP(A10,[1]Foglio1!$A$2:$R$366,9)</f>
        <v>Cosenza</v>
      </c>
      <c r="AL10" s="81" t="str">
        <f>VLOOKUP(A10,[1]Foglio1!$A$2:$R$366,12)</f>
        <v>Marano Principato</v>
      </c>
      <c r="AN10" s="81">
        <v>2.2319258718448678</v>
      </c>
      <c r="AO10" s="227">
        <f t="shared" si="2"/>
        <v>39.107581933878592</v>
      </c>
    </row>
    <row r="11" spans="1:41" ht="24" customHeight="1" x14ac:dyDescent="0.2">
      <c r="A11" s="114">
        <v>8870</v>
      </c>
      <c r="B11" s="114" t="s">
        <v>61</v>
      </c>
      <c r="C11" s="114" t="s">
        <v>248</v>
      </c>
      <c r="D11" s="115">
        <v>140</v>
      </c>
      <c r="E11" s="116" t="s">
        <v>249</v>
      </c>
      <c r="F11" s="115" t="s">
        <v>250</v>
      </c>
      <c r="G11" s="115" t="s">
        <v>236</v>
      </c>
      <c r="H11" s="117" t="s">
        <v>251</v>
      </c>
      <c r="I11" s="114" t="s">
        <v>245</v>
      </c>
      <c r="J11" s="114" t="s">
        <v>71</v>
      </c>
      <c r="K11" s="114">
        <v>128</v>
      </c>
      <c r="L11" s="114">
        <v>2</v>
      </c>
      <c r="M11" s="118">
        <v>19.657</v>
      </c>
      <c r="N11" s="119">
        <f t="shared" si="0"/>
        <v>5032.192</v>
      </c>
      <c r="O11" s="285"/>
      <c r="P11" s="120" t="s">
        <v>252</v>
      </c>
      <c r="Q11" s="121" t="s">
        <v>253</v>
      </c>
      <c r="R11" s="112">
        <v>3</v>
      </c>
      <c r="S11" s="112">
        <v>30</v>
      </c>
      <c r="T11" s="112">
        <f t="shared" si="1"/>
        <v>150</v>
      </c>
      <c r="U11" s="112">
        <v>165</v>
      </c>
      <c r="V11" s="112"/>
      <c r="W11" s="112"/>
      <c r="X11" s="102">
        <v>0.29166666666666669</v>
      </c>
      <c r="Y11" s="290">
        <v>1</v>
      </c>
      <c r="Z11" s="102">
        <v>0.29166666666666669</v>
      </c>
      <c r="AA11" s="290">
        <v>1</v>
      </c>
      <c r="AB11" s="104"/>
      <c r="AC11" s="104"/>
      <c r="AF11" s="81" t="str">
        <f>VLOOKUP(A11,[1]Foglio1!$A$2:$R$366,3)</f>
        <v>F</v>
      </c>
      <c r="AG11" s="81" t="str">
        <f>VLOOKUP(A11,[1]Foglio1!$A$2:$R$366,4)</f>
        <v>1</v>
      </c>
      <c r="AH11" s="81" t="str">
        <f>VLOOKUP(A11,[1]Foglio1!$A$2:$R$366,5)</f>
        <v>1</v>
      </c>
      <c r="AI11" s="81" t="str">
        <f>VLOOKUP(A11,[1]Foglio1!$A$2:$R$366,5)</f>
        <v>1</v>
      </c>
      <c r="AJ11" s="81" t="str">
        <f>VLOOKUP(A11,[1]Foglio1!$A$2:$R$366,7)</f>
        <v>Andata</v>
      </c>
      <c r="AK11" s="81" t="str">
        <f>VLOOKUP(A11,[1]Foglio1!$A$2:$R$366,9)</f>
        <v>Paterno Calabro</v>
      </c>
      <c r="AL11" s="81" t="str">
        <f>VLOOKUP(A11,[1]Foglio1!$A$2:$R$366,12)</f>
        <v>Cosenza</v>
      </c>
      <c r="AN11" s="81">
        <v>2.2319258718448678</v>
      </c>
      <c r="AO11" s="227">
        <f t="shared" si="2"/>
        <v>96.520527098280056</v>
      </c>
    </row>
    <row r="12" spans="1:41" ht="24" customHeight="1" x14ac:dyDescent="0.2">
      <c r="A12" s="114">
        <v>8876</v>
      </c>
      <c r="B12" s="114" t="s">
        <v>61</v>
      </c>
      <c r="C12" s="114" t="s">
        <v>248</v>
      </c>
      <c r="D12" s="115" t="s">
        <v>254</v>
      </c>
      <c r="E12" s="116" t="s">
        <v>255</v>
      </c>
      <c r="F12" s="115" t="s">
        <v>236</v>
      </c>
      <c r="G12" s="115" t="s">
        <v>250</v>
      </c>
      <c r="H12" s="117" t="s">
        <v>256</v>
      </c>
      <c r="I12" s="114" t="s">
        <v>239</v>
      </c>
      <c r="J12" s="114" t="s">
        <v>71</v>
      </c>
      <c r="K12" s="114">
        <v>128</v>
      </c>
      <c r="L12" s="114">
        <v>2</v>
      </c>
      <c r="M12" s="118">
        <v>22.67</v>
      </c>
      <c r="N12" s="119">
        <f t="shared" si="0"/>
        <v>5803.52</v>
      </c>
      <c r="O12" s="285"/>
      <c r="P12" s="122" t="s">
        <v>257</v>
      </c>
      <c r="Q12" s="121" t="s">
        <v>253</v>
      </c>
      <c r="R12" s="112">
        <v>3</v>
      </c>
      <c r="S12" s="112">
        <v>30</v>
      </c>
      <c r="T12" s="112">
        <f t="shared" si="1"/>
        <v>150</v>
      </c>
      <c r="U12" s="112">
        <v>165</v>
      </c>
      <c r="V12" s="112"/>
      <c r="W12" s="112"/>
      <c r="X12" s="102">
        <v>0.52777777777777779</v>
      </c>
      <c r="Y12" s="290"/>
      <c r="Z12" s="102">
        <v>0.56944444444444442</v>
      </c>
      <c r="AA12" s="290"/>
      <c r="AB12" s="104"/>
      <c r="AC12" s="104"/>
      <c r="AF12" s="81" t="str">
        <f>VLOOKUP(A12,[1]Foglio1!$A$2:$R$366,3)</f>
        <v>F</v>
      </c>
      <c r="AG12" s="81" t="str">
        <f>VLOOKUP(A12,[1]Foglio1!$A$2:$R$366,4)</f>
        <v>1</v>
      </c>
      <c r="AH12" s="81" t="str">
        <f>VLOOKUP(A12,[1]Foglio1!$A$2:$R$366,5)</f>
        <v>1</v>
      </c>
      <c r="AI12" s="81" t="str">
        <f>VLOOKUP(A12,[1]Foglio1!$A$2:$R$366,5)</f>
        <v>1</v>
      </c>
      <c r="AJ12" s="81" t="str">
        <f>VLOOKUP(A12,[1]Foglio1!$A$2:$R$366,7)</f>
        <v>Ritorno</v>
      </c>
      <c r="AK12" s="81" t="str">
        <f>VLOOKUP(A12,[1]Foglio1!$A$2:$R$366,9)</f>
        <v>Cosenza</v>
      </c>
      <c r="AL12" s="81" t="str">
        <f>VLOOKUP(A12,[1]Foglio1!$A$2:$R$366,12)</f>
        <v>Paterno Calabro</v>
      </c>
      <c r="AN12" s="81">
        <v>2.2319258718448678</v>
      </c>
      <c r="AO12" s="227">
        <f t="shared" si="2"/>
        <v>111.31507093239095</v>
      </c>
    </row>
    <row r="13" spans="1:41" ht="24" customHeight="1" x14ac:dyDescent="0.2">
      <c r="A13" s="105">
        <v>5153</v>
      </c>
      <c r="B13" s="105" t="s">
        <v>63</v>
      </c>
      <c r="C13" s="105" t="s">
        <v>233</v>
      </c>
      <c r="D13" s="106" t="s">
        <v>258</v>
      </c>
      <c r="E13" s="107" t="s">
        <v>259</v>
      </c>
      <c r="F13" s="106" t="s">
        <v>236</v>
      </c>
      <c r="G13" s="106" t="s">
        <v>260</v>
      </c>
      <c r="H13" s="108" t="s">
        <v>261</v>
      </c>
      <c r="I13" s="105" t="s">
        <v>245</v>
      </c>
      <c r="J13" s="105" t="s">
        <v>71</v>
      </c>
      <c r="K13" s="105">
        <v>128</v>
      </c>
      <c r="L13" s="105">
        <v>2</v>
      </c>
      <c r="M13" s="109">
        <v>8.4689999999999994</v>
      </c>
      <c r="N13" s="110">
        <f t="shared" si="0"/>
        <v>2168.0639999999999</v>
      </c>
      <c r="O13" s="285"/>
      <c r="P13" s="111">
        <v>0.5625</v>
      </c>
      <c r="Q13" s="123" t="s">
        <v>262</v>
      </c>
      <c r="R13" s="112">
        <v>1</v>
      </c>
      <c r="S13" s="112">
        <v>30</v>
      </c>
      <c r="T13" s="112">
        <f t="shared" si="1"/>
        <v>90</v>
      </c>
      <c r="U13" s="112">
        <v>150</v>
      </c>
      <c r="V13" s="112"/>
      <c r="W13" s="112"/>
      <c r="X13" s="102">
        <v>0.5625</v>
      </c>
      <c r="Y13" s="290">
        <v>1</v>
      </c>
      <c r="Z13" s="104"/>
      <c r="AA13" s="104"/>
      <c r="AB13" s="104"/>
      <c r="AC13" s="104"/>
      <c r="AF13" s="81" t="str">
        <f>VLOOKUP(A13,[1]Foglio1!$A$2:$R$366,3)</f>
        <v>H</v>
      </c>
      <c r="AG13" s="81" t="str">
        <f>VLOOKUP(A13,[1]Foglio1!$A$2:$R$366,4)</f>
        <v>1</v>
      </c>
      <c r="AH13" s="81" t="str">
        <f>VLOOKUP(A13,[1]Foglio1!$A$2:$R$366,5)</f>
        <v>1</v>
      </c>
      <c r="AI13" s="81" t="str">
        <f>VLOOKUP(A13,[1]Foglio1!$A$2:$R$366,5)</f>
        <v>1</v>
      </c>
      <c r="AJ13" s="81" t="str">
        <f>VLOOKUP(A13,[1]Foglio1!$A$2:$R$366,7)</f>
        <v>Andata</v>
      </c>
      <c r="AK13" s="81" t="str">
        <f>VLOOKUP(A13,[1]Foglio1!$A$2:$R$366,9)</f>
        <v>Cosenza</v>
      </c>
      <c r="AL13" s="81" t="str">
        <f>VLOOKUP(A13,[1]Foglio1!$A$2:$R$366,12)</f>
        <v>Rende</v>
      </c>
      <c r="AN13" s="81">
        <v>2.2319258718448678</v>
      </c>
      <c r="AO13" s="227">
        <f t="shared" si="2"/>
        <v>41.584796459039204</v>
      </c>
    </row>
    <row r="14" spans="1:41" ht="24" customHeight="1" x14ac:dyDescent="0.25">
      <c r="A14" s="105">
        <v>5156</v>
      </c>
      <c r="B14" s="105" t="s">
        <v>75</v>
      </c>
      <c r="C14" s="105" t="s">
        <v>233</v>
      </c>
      <c r="D14" s="106" t="s">
        <v>258</v>
      </c>
      <c r="E14" s="107" t="s">
        <v>263</v>
      </c>
      <c r="F14" s="106" t="s">
        <v>260</v>
      </c>
      <c r="G14" s="106" t="s">
        <v>236</v>
      </c>
      <c r="H14" s="108" t="s">
        <v>264</v>
      </c>
      <c r="I14" s="105" t="s">
        <v>239</v>
      </c>
      <c r="J14" s="105" t="s">
        <v>71</v>
      </c>
      <c r="K14" s="105">
        <v>128</v>
      </c>
      <c r="L14" s="105">
        <v>2</v>
      </c>
      <c r="M14" s="109">
        <v>10.112</v>
      </c>
      <c r="N14" s="110">
        <f t="shared" si="0"/>
        <v>2588.672</v>
      </c>
      <c r="O14" s="285"/>
      <c r="P14" s="111">
        <v>0.3125</v>
      </c>
      <c r="Q14" s="123" t="s">
        <v>262</v>
      </c>
      <c r="R14" s="112">
        <v>1</v>
      </c>
      <c r="S14" s="112">
        <v>30</v>
      </c>
      <c r="T14" s="112">
        <f t="shared" si="1"/>
        <v>90</v>
      </c>
      <c r="U14" s="112">
        <v>150</v>
      </c>
      <c r="V14" s="112"/>
      <c r="W14" s="112"/>
      <c r="X14" s="124">
        <v>0.3125</v>
      </c>
      <c r="Y14" s="290"/>
      <c r="Z14" s="104"/>
      <c r="AA14" s="104"/>
      <c r="AB14" s="104"/>
      <c r="AC14" s="104"/>
      <c r="AF14" s="81" t="str">
        <f>VLOOKUP(A14,[1]Foglio1!$A$2:$R$366,3)</f>
        <v>Z</v>
      </c>
      <c r="AG14" s="81" t="str">
        <f>VLOOKUP(A14,[1]Foglio1!$A$2:$R$366,4)</f>
        <v>1</v>
      </c>
      <c r="AH14" s="81" t="str">
        <f>VLOOKUP(A14,[1]Foglio1!$A$2:$R$366,5)</f>
        <v>1</v>
      </c>
      <c r="AI14" s="81" t="str">
        <f>VLOOKUP(A14,[1]Foglio1!$A$2:$R$366,5)</f>
        <v>1</v>
      </c>
      <c r="AJ14" s="81" t="str">
        <f>VLOOKUP(A14,[1]Foglio1!$A$2:$R$366,7)</f>
        <v>Ritorno</v>
      </c>
      <c r="AK14" s="81" t="str">
        <f>VLOOKUP(A14,[1]Foglio1!$A$2:$R$366,9)</f>
        <v>Rende</v>
      </c>
      <c r="AL14" s="81" t="str">
        <f>VLOOKUP(A14,[1]Foglio1!$A$2:$R$366,12)</f>
        <v>Cosenza</v>
      </c>
      <c r="AN14" s="81">
        <v>2.2319258718448678</v>
      </c>
      <c r="AO14" s="227">
        <f t="shared" si="2"/>
        <v>49.652315715409671</v>
      </c>
    </row>
    <row r="15" spans="1:41" ht="27" customHeight="1" x14ac:dyDescent="0.25">
      <c r="A15" s="105">
        <v>2049</v>
      </c>
      <c r="B15" s="105" t="s">
        <v>58</v>
      </c>
      <c r="C15" s="105" t="s">
        <v>233</v>
      </c>
      <c r="D15" s="106">
        <v>157</v>
      </c>
      <c r="E15" s="107" t="s">
        <v>265</v>
      </c>
      <c r="F15" s="106" t="s">
        <v>236</v>
      </c>
      <c r="G15" s="106" t="s">
        <v>266</v>
      </c>
      <c r="H15" s="108" t="s">
        <v>267</v>
      </c>
      <c r="I15" s="105" t="s">
        <v>245</v>
      </c>
      <c r="J15" s="105" t="s">
        <v>71</v>
      </c>
      <c r="K15" s="105">
        <v>128</v>
      </c>
      <c r="L15" s="105">
        <v>3</v>
      </c>
      <c r="M15" s="109">
        <v>17.751000000000001</v>
      </c>
      <c r="N15" s="110">
        <f t="shared" si="0"/>
        <v>6816.384</v>
      </c>
      <c r="O15" s="285"/>
      <c r="P15" s="111" t="s">
        <v>268</v>
      </c>
      <c r="Q15" s="113" t="s">
        <v>269</v>
      </c>
      <c r="R15" s="112">
        <v>5</v>
      </c>
      <c r="S15" s="112">
        <v>40</v>
      </c>
      <c r="T15" s="112">
        <f t="shared" si="1"/>
        <v>320</v>
      </c>
      <c r="U15" s="112">
        <v>295</v>
      </c>
      <c r="V15" s="112"/>
      <c r="W15" s="112"/>
      <c r="X15" s="124">
        <v>0.54513888888888895</v>
      </c>
      <c r="Y15" s="290">
        <v>1</v>
      </c>
      <c r="Z15" s="125">
        <v>0.55902777777777779</v>
      </c>
      <c r="AA15" s="86">
        <v>1</v>
      </c>
      <c r="AB15" s="125">
        <v>0.57638888888888895</v>
      </c>
      <c r="AC15" s="86">
        <v>1</v>
      </c>
      <c r="AF15" s="81" t="str">
        <f>VLOOKUP(A15,[1]Foglio1!$A$2:$R$366,3)</f>
        <v>C</v>
      </c>
      <c r="AG15" s="81" t="str">
        <f>VLOOKUP(A15,[1]Foglio1!$A$2:$R$366,4)</f>
        <v>1</v>
      </c>
      <c r="AH15" s="81" t="str">
        <f>VLOOKUP(A15,[1]Foglio1!$A$2:$R$366,5)</f>
        <v>1</v>
      </c>
      <c r="AI15" s="81" t="str">
        <f>VLOOKUP(A15,[1]Foglio1!$A$2:$R$366,5)</f>
        <v>1</v>
      </c>
      <c r="AJ15" s="81" t="str">
        <f>VLOOKUP(A15,[1]Foglio1!$A$2:$R$366,7)</f>
        <v>Andata</v>
      </c>
      <c r="AK15" s="81" t="str">
        <f>VLOOKUP(A15,[1]Foglio1!$A$2:$R$366,9)</f>
        <v>Cosenza</v>
      </c>
      <c r="AL15" s="81" t="str">
        <f>VLOOKUP(A15,[1]Foglio1!$A$2:$R$366,12)</f>
        <v>Montalto Uffugo</v>
      </c>
      <c r="AN15" s="81">
        <v>2.2319258718448678</v>
      </c>
      <c r="AO15" s="227">
        <f t="shared" si="2"/>
        <v>130.74242329869023</v>
      </c>
    </row>
    <row r="16" spans="1:41" ht="24" customHeight="1" x14ac:dyDescent="0.2">
      <c r="A16" s="126">
        <v>2051</v>
      </c>
      <c r="B16" s="126" t="s">
        <v>58</v>
      </c>
      <c r="C16" s="126" t="s">
        <v>233</v>
      </c>
      <c r="D16" s="127">
        <v>157</v>
      </c>
      <c r="E16" s="128" t="s">
        <v>255</v>
      </c>
      <c r="F16" s="127" t="s">
        <v>266</v>
      </c>
      <c r="G16" s="127" t="s">
        <v>236</v>
      </c>
      <c r="H16" s="129" t="s">
        <v>270</v>
      </c>
      <c r="I16" s="126" t="s">
        <v>239</v>
      </c>
      <c r="J16" s="126" t="s">
        <v>71</v>
      </c>
      <c r="K16" s="126">
        <v>128</v>
      </c>
      <c r="L16" s="126">
        <v>1</v>
      </c>
      <c r="M16" s="130">
        <v>18.125</v>
      </c>
      <c r="N16" s="131">
        <f t="shared" si="0"/>
        <v>2320</v>
      </c>
      <c r="O16" s="286"/>
      <c r="P16" s="132">
        <v>0.30208333333333331</v>
      </c>
      <c r="Q16" s="133" t="s">
        <v>241</v>
      </c>
      <c r="R16" s="134">
        <v>6</v>
      </c>
      <c r="S16" s="134">
        <v>40</v>
      </c>
      <c r="T16" s="134">
        <f t="shared" si="1"/>
        <v>280</v>
      </c>
      <c r="U16" s="112">
        <v>295</v>
      </c>
      <c r="V16" s="134"/>
      <c r="W16" s="134"/>
      <c r="X16" s="102">
        <v>0.30208333333333331</v>
      </c>
      <c r="Y16" s="290"/>
      <c r="Z16" s="104"/>
      <c r="AA16" s="135"/>
      <c r="AB16" s="104"/>
      <c r="AC16" s="135"/>
      <c r="AF16" s="81" t="str">
        <f>VLOOKUP(A16,[1]Foglio1!$A$2:$R$366,3)</f>
        <v>C</v>
      </c>
      <c r="AG16" s="81" t="str">
        <f>VLOOKUP(A16,[1]Foglio1!$A$2:$R$366,4)</f>
        <v>1</v>
      </c>
      <c r="AH16" s="81" t="str">
        <f>VLOOKUP(A16,[1]Foglio1!$A$2:$R$366,5)</f>
        <v>1</v>
      </c>
      <c r="AI16" s="81" t="str">
        <f>VLOOKUP(A16,[1]Foglio1!$A$2:$R$366,5)</f>
        <v>1</v>
      </c>
      <c r="AJ16" s="81" t="str">
        <f>VLOOKUP(A16,[1]Foglio1!$A$2:$R$366,7)</f>
        <v>Ritorno</v>
      </c>
      <c r="AK16" s="81" t="str">
        <f>VLOOKUP(A16,[1]Foglio1!$A$2:$R$366,9)</f>
        <v>Montalto Uffugo</v>
      </c>
      <c r="AL16" s="81" t="str">
        <f>VLOOKUP(A16,[1]Foglio1!$A$2:$R$366,12)</f>
        <v>Cosenza</v>
      </c>
      <c r="AN16" s="81">
        <v>2.2319258718448678</v>
      </c>
      <c r="AO16" s="227">
        <f t="shared" si="2"/>
        <v>44.499022069907056</v>
      </c>
    </row>
    <row r="17" spans="1:41" ht="24" customHeight="1" x14ac:dyDescent="0.2">
      <c r="A17" s="93">
        <v>1886</v>
      </c>
      <c r="B17" s="93" t="s">
        <v>57</v>
      </c>
      <c r="C17" s="93" t="s">
        <v>233</v>
      </c>
      <c r="D17" s="94" t="s">
        <v>271</v>
      </c>
      <c r="E17" s="95" t="s">
        <v>272</v>
      </c>
      <c r="F17" s="94" t="s">
        <v>273</v>
      </c>
      <c r="G17" s="94" t="s">
        <v>274</v>
      </c>
      <c r="H17" s="96" t="s">
        <v>275</v>
      </c>
      <c r="I17" s="93" t="s">
        <v>239</v>
      </c>
      <c r="J17" s="93" t="s">
        <v>71</v>
      </c>
      <c r="K17" s="93">
        <v>128</v>
      </c>
      <c r="L17" s="93">
        <v>1</v>
      </c>
      <c r="M17" s="97">
        <v>14.188000000000001</v>
      </c>
      <c r="N17" s="98">
        <f t="shared" si="0"/>
        <v>1816.0640000000001</v>
      </c>
      <c r="O17" s="284" t="s">
        <v>276</v>
      </c>
      <c r="P17" s="136">
        <v>0.54513888888888895</v>
      </c>
      <c r="Q17" s="137" t="str">
        <f>+Q16</f>
        <v>1 bus</v>
      </c>
      <c r="R17" s="138">
        <v>1</v>
      </c>
      <c r="S17" s="138">
        <v>30</v>
      </c>
      <c r="T17" s="138">
        <f t="shared" si="1"/>
        <v>60</v>
      </c>
      <c r="U17" s="112">
        <v>30</v>
      </c>
      <c r="V17" s="138"/>
      <c r="W17" s="138"/>
      <c r="X17" s="102">
        <v>0.54166666666666663</v>
      </c>
      <c r="Y17" s="103">
        <v>1</v>
      </c>
      <c r="Z17" s="104"/>
      <c r="AA17" s="104"/>
      <c r="AB17" s="104"/>
      <c r="AC17" s="104"/>
      <c r="AF17" s="81" t="str">
        <f>VLOOKUP(A17,[1]Foglio1!$A$2:$R$366,3)</f>
        <v>B</v>
      </c>
      <c r="AG17" s="81" t="str">
        <f>VLOOKUP(A17,[1]Foglio1!$A$2:$R$366,4)</f>
        <v>1</v>
      </c>
      <c r="AH17" s="81" t="str">
        <f>VLOOKUP(A17,[1]Foglio1!$A$2:$R$366,5)</f>
        <v>1</v>
      </c>
      <c r="AI17" s="81" t="str">
        <f>VLOOKUP(A17,[1]Foglio1!$A$2:$R$366,5)</f>
        <v>1</v>
      </c>
      <c r="AJ17" s="81" t="str">
        <f>VLOOKUP(A17,[1]Foglio1!$A$2:$R$366,7)</f>
        <v>Ritorno</v>
      </c>
      <c r="AK17" s="81" t="str">
        <f>VLOOKUP(A17,[1]Foglio1!$A$2:$R$366,9)</f>
        <v>Castrolibero</v>
      </c>
      <c r="AL17" s="81" t="str">
        <f>VLOOKUP(A17,[1]Foglio1!$A$2:$R$366,12)</f>
        <v>Marano Marchesato</v>
      </c>
      <c r="AN17" s="81">
        <v>2.2319258718448678</v>
      </c>
      <c r="AO17" s="227">
        <f t="shared" si="2"/>
        <v>34.833220696708487</v>
      </c>
    </row>
    <row r="18" spans="1:41" ht="24" customHeight="1" x14ac:dyDescent="0.2">
      <c r="A18" s="139">
        <v>1889</v>
      </c>
      <c r="B18" s="139" t="s">
        <v>277</v>
      </c>
      <c r="C18" s="139" t="s">
        <v>233</v>
      </c>
      <c r="D18" s="140">
        <v>139</v>
      </c>
      <c r="E18" s="141" t="s">
        <v>278</v>
      </c>
      <c r="F18" s="140" t="s">
        <v>273</v>
      </c>
      <c r="G18" s="140" t="s">
        <v>260</v>
      </c>
      <c r="H18" s="142" t="s">
        <v>279</v>
      </c>
      <c r="I18" s="139" t="s">
        <v>239</v>
      </c>
      <c r="J18" s="139" t="s">
        <v>71</v>
      </c>
      <c r="K18" s="139">
        <v>128</v>
      </c>
      <c r="L18" s="139">
        <v>2</v>
      </c>
      <c r="M18" s="143">
        <v>3.2669999999999999</v>
      </c>
      <c r="N18" s="144">
        <f t="shared" si="0"/>
        <v>836.35199999999998</v>
      </c>
      <c r="O18" s="285"/>
      <c r="P18" s="111" t="s">
        <v>280</v>
      </c>
      <c r="Q18" s="289" t="s">
        <v>281</v>
      </c>
      <c r="R18" s="287">
        <v>1</v>
      </c>
      <c r="S18" s="282">
        <v>30</v>
      </c>
      <c r="T18" s="282">
        <f t="shared" si="1"/>
        <v>90</v>
      </c>
      <c r="U18" s="282">
        <v>195</v>
      </c>
      <c r="V18" s="282"/>
      <c r="W18" s="282"/>
      <c r="X18" s="102">
        <v>0.54166666666666663</v>
      </c>
      <c r="Y18" s="290">
        <v>1</v>
      </c>
      <c r="Z18" s="102">
        <v>0.54166666666666663</v>
      </c>
      <c r="AA18" s="290">
        <v>1</v>
      </c>
      <c r="AB18" s="104"/>
      <c r="AC18" s="104"/>
      <c r="AF18" s="81" t="str">
        <f>VLOOKUP(A18,[1]Foglio1!$A$2:$R$366,3)</f>
        <v>F</v>
      </c>
      <c r="AG18" s="81" t="str">
        <f>VLOOKUP(A18,[1]Foglio1!$A$2:$R$366,4)</f>
        <v>1</v>
      </c>
      <c r="AH18" s="81" t="str">
        <f>VLOOKUP(A18,[1]Foglio1!$A$2:$R$366,5)</f>
        <v>1</v>
      </c>
      <c r="AI18" s="81" t="str">
        <f>VLOOKUP(A18,[1]Foglio1!$A$2:$R$366,5)</f>
        <v>1</v>
      </c>
      <c r="AJ18" s="81" t="str">
        <f>VLOOKUP(A18,[1]Foglio1!$A$2:$R$366,7)</f>
        <v>Ritorno</v>
      </c>
      <c r="AK18" s="81" t="str">
        <f>VLOOKUP(A18,[1]Foglio1!$A$2:$R$366,9)</f>
        <v>Castrolibero</v>
      </c>
      <c r="AL18" s="81" t="str">
        <f>VLOOKUP(A18,[1]Foglio1!$A$2:$R$366,12)</f>
        <v>Rende</v>
      </c>
      <c r="AN18" s="81">
        <v>2.2319258718448678</v>
      </c>
      <c r="AO18" s="227">
        <f t="shared" si="2"/>
        <v>16.041744011297805</v>
      </c>
    </row>
    <row r="19" spans="1:41" ht="24" customHeight="1" x14ac:dyDescent="0.2">
      <c r="A19" s="105">
        <v>8847</v>
      </c>
      <c r="B19" s="105" t="s">
        <v>64</v>
      </c>
      <c r="C19" s="105" t="s">
        <v>233</v>
      </c>
      <c r="D19" s="106">
        <v>157</v>
      </c>
      <c r="E19" s="107" t="s">
        <v>282</v>
      </c>
      <c r="F19" s="106" t="s">
        <v>260</v>
      </c>
      <c r="G19" s="106" t="s">
        <v>266</v>
      </c>
      <c r="H19" s="108" t="s">
        <v>283</v>
      </c>
      <c r="I19" s="105" t="s">
        <v>245</v>
      </c>
      <c r="J19" s="105" t="s">
        <v>71</v>
      </c>
      <c r="K19" s="105">
        <v>128</v>
      </c>
      <c r="L19" s="105">
        <v>2</v>
      </c>
      <c r="M19" s="109">
        <v>10.102</v>
      </c>
      <c r="N19" s="110">
        <f t="shared" si="0"/>
        <v>2586.1120000000001</v>
      </c>
      <c r="O19" s="285"/>
      <c r="P19" s="113" t="s">
        <v>284</v>
      </c>
      <c r="Q19" s="283"/>
      <c r="R19" s="288"/>
      <c r="S19" s="283"/>
      <c r="T19" s="283">
        <f t="shared" si="1"/>
        <v>0</v>
      </c>
      <c r="U19" s="283"/>
      <c r="V19" s="283"/>
      <c r="W19" s="283"/>
      <c r="X19" s="102">
        <v>0.55555555555555558</v>
      </c>
      <c r="Y19" s="290"/>
      <c r="Z19" s="102">
        <v>0.55555555555555558</v>
      </c>
      <c r="AA19" s="290"/>
      <c r="AB19" s="104"/>
      <c r="AC19" s="104"/>
      <c r="AF19" s="81" t="str">
        <f>VLOOKUP(A19,[1]Foglio1!$A$2:$R$366,3)</f>
        <v>I</v>
      </c>
      <c r="AG19" s="81" t="str">
        <f>VLOOKUP(A19,[1]Foglio1!$A$2:$R$366,4)</f>
        <v>1</v>
      </c>
      <c r="AH19" s="81" t="str">
        <f>VLOOKUP(A19,[1]Foglio1!$A$2:$R$366,5)</f>
        <v>1</v>
      </c>
      <c r="AI19" s="81" t="str">
        <f>VLOOKUP(A19,[1]Foglio1!$A$2:$R$366,5)</f>
        <v>1</v>
      </c>
      <c r="AJ19" s="81" t="str">
        <f>VLOOKUP(A19,[1]Foglio1!$A$2:$R$366,7)</f>
        <v>Andata</v>
      </c>
      <c r="AK19" s="81" t="str">
        <f>VLOOKUP(A19,[1]Foglio1!$A$2:$R$366,9)</f>
        <v>Rende</v>
      </c>
      <c r="AL19" s="81" t="str">
        <f>VLOOKUP(A19,[1]Foglio1!$A$2:$R$366,12)</f>
        <v>Montalto Uffugo</v>
      </c>
      <c r="AN19" s="81">
        <v>2.2319258718448678</v>
      </c>
      <c r="AO19" s="227">
        <f t="shared" si="2"/>
        <v>49.603213346229083</v>
      </c>
    </row>
    <row r="20" spans="1:41" ht="24" customHeight="1" x14ac:dyDescent="0.2">
      <c r="A20" s="105">
        <v>6273</v>
      </c>
      <c r="B20" s="105" t="s">
        <v>61</v>
      </c>
      <c r="C20" s="105" t="s">
        <v>285</v>
      </c>
      <c r="D20" s="106">
        <v>139</v>
      </c>
      <c r="E20" s="107" t="s">
        <v>278</v>
      </c>
      <c r="F20" s="106" t="s">
        <v>273</v>
      </c>
      <c r="G20" s="106" t="s">
        <v>260</v>
      </c>
      <c r="H20" s="108" t="s">
        <v>286</v>
      </c>
      <c r="I20" s="105" t="s">
        <v>239</v>
      </c>
      <c r="J20" s="105" t="s">
        <v>71</v>
      </c>
      <c r="K20" s="105">
        <v>22</v>
      </c>
      <c r="L20" s="105">
        <v>1</v>
      </c>
      <c r="M20" s="109">
        <v>3.2669999999999999</v>
      </c>
      <c r="N20" s="110">
        <f t="shared" si="0"/>
        <v>71.873999999999995</v>
      </c>
      <c r="O20" s="285"/>
      <c r="P20" s="111">
        <v>0.54166666666666663</v>
      </c>
      <c r="Q20" s="289" t="s">
        <v>287</v>
      </c>
      <c r="R20" s="287">
        <v>1</v>
      </c>
      <c r="S20" s="282">
        <v>60</v>
      </c>
      <c r="T20" s="282">
        <f t="shared" si="1"/>
        <v>120</v>
      </c>
      <c r="U20" s="282">
        <v>75</v>
      </c>
      <c r="V20" s="282"/>
      <c r="W20" s="282">
        <v>60</v>
      </c>
      <c r="X20" s="102">
        <v>0.54166666666666663</v>
      </c>
      <c r="Y20" s="290">
        <v>1</v>
      </c>
      <c r="Z20" s="104"/>
      <c r="AA20" s="104"/>
      <c r="AB20" s="104"/>
      <c r="AC20" s="104"/>
      <c r="AF20" s="81" t="str">
        <f>VLOOKUP(A20,[1]Foglio1!$A$2:$R$366,3)</f>
        <v>F</v>
      </c>
      <c r="AG20" s="81" t="str">
        <f>VLOOKUP(A20,[1]Foglio1!$A$2:$R$366,4)</f>
        <v>3</v>
      </c>
      <c r="AH20" s="81" t="str">
        <f>VLOOKUP(A20,[1]Foglio1!$A$2:$R$366,5)</f>
        <v>1</v>
      </c>
      <c r="AI20" s="81" t="str">
        <f>VLOOKUP(A20,[1]Foglio1!$A$2:$R$366,5)</f>
        <v>1</v>
      </c>
      <c r="AJ20" s="81" t="str">
        <f>VLOOKUP(A20,[1]Foglio1!$A$2:$R$366,7)</f>
        <v>Ritorno</v>
      </c>
      <c r="AK20" s="81" t="str">
        <f>VLOOKUP(A20,[1]Foglio1!$A$2:$R$366,9)</f>
        <v>Castrolibero</v>
      </c>
      <c r="AL20" s="81" t="str">
        <f>VLOOKUP(A20,[1]Foglio1!$A$2:$R$366,12)</f>
        <v>Rende</v>
      </c>
      <c r="AN20" s="81">
        <v>2.2319258718448678</v>
      </c>
      <c r="AO20" s="227">
        <f t="shared" si="2"/>
        <v>8.0208720056489025</v>
      </c>
    </row>
    <row r="21" spans="1:41" ht="24" customHeight="1" x14ac:dyDescent="0.2">
      <c r="A21" s="105">
        <v>8804</v>
      </c>
      <c r="B21" s="105" t="s">
        <v>57</v>
      </c>
      <c r="C21" s="105" t="s">
        <v>288</v>
      </c>
      <c r="D21" s="106">
        <v>157</v>
      </c>
      <c r="E21" s="107" t="s">
        <v>289</v>
      </c>
      <c r="F21" s="106" t="s">
        <v>260</v>
      </c>
      <c r="G21" s="106" t="s">
        <v>260</v>
      </c>
      <c r="H21" s="108" t="s">
        <v>290</v>
      </c>
      <c r="I21" s="105" t="s">
        <v>245</v>
      </c>
      <c r="J21" s="105" t="s">
        <v>71</v>
      </c>
      <c r="K21" s="105">
        <v>22</v>
      </c>
      <c r="L21" s="105">
        <v>1</v>
      </c>
      <c r="M21" s="109">
        <v>3.1219999999999999</v>
      </c>
      <c r="N21" s="110">
        <f t="shared" si="0"/>
        <v>68.683999999999997</v>
      </c>
      <c r="O21" s="285"/>
      <c r="P21" s="111">
        <v>0.54166666666666663</v>
      </c>
      <c r="Q21" s="283"/>
      <c r="R21" s="288"/>
      <c r="S21" s="283"/>
      <c r="T21" s="283">
        <f t="shared" si="1"/>
        <v>0</v>
      </c>
      <c r="U21" s="283"/>
      <c r="V21" s="283"/>
      <c r="W21" s="283"/>
      <c r="X21" s="102">
        <v>0.55555555555555558</v>
      </c>
      <c r="Y21" s="290"/>
      <c r="Z21" s="104"/>
      <c r="AA21" s="104"/>
      <c r="AB21" s="104"/>
      <c r="AC21" s="104"/>
      <c r="AF21" s="81" t="str">
        <f>VLOOKUP(A21,[1]Foglio1!$A$2:$R$366,3)</f>
        <v>B</v>
      </c>
      <c r="AG21" s="81" t="str">
        <f>VLOOKUP(A21,[1]Foglio1!$A$2:$R$366,4)</f>
        <v>1</v>
      </c>
      <c r="AH21" s="81" t="str">
        <f>VLOOKUP(A21,[1]Foglio1!$A$2:$R$366,5)</f>
        <v>1</v>
      </c>
      <c r="AI21" s="81" t="str">
        <f>VLOOKUP(A21,[1]Foglio1!$A$2:$R$366,5)</f>
        <v>1</v>
      </c>
      <c r="AJ21" s="81" t="str">
        <f>VLOOKUP(A21,[1]Foglio1!$A$2:$R$366,7)</f>
        <v>Andata</v>
      </c>
      <c r="AK21" s="81" t="str">
        <f>VLOOKUP(A21,[1]Foglio1!$A$2:$R$366,9)</f>
        <v>Rende</v>
      </c>
      <c r="AL21" s="81" t="str">
        <f>VLOOKUP(A21,[1]Foglio1!$A$2:$R$366,12)</f>
        <v>Rende</v>
      </c>
      <c r="AN21" s="81">
        <v>2.2319258718448678</v>
      </c>
      <c r="AO21" s="227">
        <f t="shared" si="2"/>
        <v>7.6648798290896458</v>
      </c>
    </row>
    <row r="22" spans="1:41" ht="24" customHeight="1" x14ac:dyDescent="0.2">
      <c r="A22" s="105">
        <v>6273</v>
      </c>
      <c r="B22" s="105" t="s">
        <v>61</v>
      </c>
      <c r="C22" s="105" t="s">
        <v>285</v>
      </c>
      <c r="D22" s="106">
        <v>139</v>
      </c>
      <c r="E22" s="107" t="s">
        <v>278</v>
      </c>
      <c r="F22" s="106" t="s">
        <v>273</v>
      </c>
      <c r="G22" s="106" t="s">
        <v>260</v>
      </c>
      <c r="H22" s="108" t="s">
        <v>291</v>
      </c>
      <c r="I22" s="105" t="s">
        <v>239</v>
      </c>
      <c r="J22" s="105" t="s">
        <v>71</v>
      </c>
      <c r="K22" s="105">
        <v>64</v>
      </c>
      <c r="L22" s="105">
        <v>1</v>
      </c>
      <c r="M22" s="109">
        <v>3.2669999999999999</v>
      </c>
      <c r="N22" s="110">
        <f t="shared" si="0"/>
        <v>209.08799999999999</v>
      </c>
      <c r="O22" s="285"/>
      <c r="P22" s="111">
        <v>0.58333333333333337</v>
      </c>
      <c r="Q22" s="289" t="s">
        <v>287</v>
      </c>
      <c r="R22" s="287">
        <v>1</v>
      </c>
      <c r="S22" s="282">
        <v>30</v>
      </c>
      <c r="T22" s="282">
        <f t="shared" si="1"/>
        <v>60</v>
      </c>
      <c r="U22" s="282">
        <v>90</v>
      </c>
      <c r="V22" s="282"/>
      <c r="W22" s="282">
        <v>30</v>
      </c>
      <c r="X22" s="102">
        <v>0.5</v>
      </c>
      <c r="Y22" s="290">
        <v>1</v>
      </c>
      <c r="Z22" s="104"/>
      <c r="AA22" s="104"/>
      <c r="AB22" s="104"/>
      <c r="AC22" s="104"/>
      <c r="AF22" s="81" t="str">
        <f>VLOOKUP(A22,[1]Foglio1!$A$2:$R$366,3)</f>
        <v>F</v>
      </c>
      <c r="AG22" s="81" t="str">
        <f>VLOOKUP(A22,[1]Foglio1!$A$2:$R$366,4)</f>
        <v>3</v>
      </c>
      <c r="AH22" s="81" t="str">
        <f>VLOOKUP(A22,[1]Foglio1!$A$2:$R$366,5)</f>
        <v>1</v>
      </c>
      <c r="AI22" s="81" t="str">
        <f>VLOOKUP(A22,[1]Foglio1!$A$2:$R$366,5)</f>
        <v>1</v>
      </c>
      <c r="AJ22" s="81" t="str">
        <f>VLOOKUP(A22,[1]Foglio1!$A$2:$R$366,7)</f>
        <v>Ritorno</v>
      </c>
      <c r="AK22" s="81" t="str">
        <f>VLOOKUP(A22,[1]Foglio1!$A$2:$R$366,9)</f>
        <v>Castrolibero</v>
      </c>
      <c r="AL22" s="81" t="str">
        <f>VLOOKUP(A22,[1]Foglio1!$A$2:$R$366,12)</f>
        <v>Rende</v>
      </c>
      <c r="AN22" s="81">
        <v>2.2319258718448678</v>
      </c>
      <c r="AO22" s="227">
        <f t="shared" si="2"/>
        <v>8.0208720056489025</v>
      </c>
    </row>
    <row r="23" spans="1:41" ht="24" customHeight="1" x14ac:dyDescent="0.2">
      <c r="A23" s="105">
        <v>8516</v>
      </c>
      <c r="B23" s="105" t="s">
        <v>58</v>
      </c>
      <c r="C23" s="105" t="s">
        <v>292</v>
      </c>
      <c r="D23" s="106">
        <v>157</v>
      </c>
      <c r="E23" s="107" t="s">
        <v>293</v>
      </c>
      <c r="F23" s="106" t="s">
        <v>260</v>
      </c>
      <c r="G23" s="106" t="s">
        <v>266</v>
      </c>
      <c r="H23" s="108" t="s">
        <v>294</v>
      </c>
      <c r="I23" s="105" t="s">
        <v>245</v>
      </c>
      <c r="J23" s="105" t="s">
        <v>71</v>
      </c>
      <c r="K23" s="105">
        <v>64</v>
      </c>
      <c r="L23" s="105">
        <v>1</v>
      </c>
      <c r="M23" s="109">
        <v>14.196999999999999</v>
      </c>
      <c r="N23" s="110">
        <f t="shared" si="0"/>
        <v>908.60799999999995</v>
      </c>
      <c r="O23" s="285"/>
      <c r="P23" s="111">
        <v>0.59722222222222221</v>
      </c>
      <c r="Q23" s="283"/>
      <c r="R23" s="288"/>
      <c r="S23" s="283"/>
      <c r="T23" s="283">
        <f t="shared" si="1"/>
        <v>0</v>
      </c>
      <c r="U23" s="283"/>
      <c r="V23" s="283"/>
      <c r="W23" s="283"/>
      <c r="X23" s="102">
        <v>0.51388888888888895</v>
      </c>
      <c r="Y23" s="290"/>
      <c r="Z23" s="104"/>
      <c r="AA23" s="104"/>
      <c r="AB23" s="104"/>
      <c r="AC23" s="104"/>
      <c r="AF23" s="81" t="str">
        <f>VLOOKUP(A23,[1]Foglio1!$A$2:$R$366,3)</f>
        <v>C</v>
      </c>
      <c r="AG23" s="81" t="str">
        <f>VLOOKUP(A23,[1]Foglio1!$A$2:$R$366,4)</f>
        <v>2</v>
      </c>
      <c r="AH23" s="81" t="str">
        <f>VLOOKUP(A23,[1]Foglio1!$A$2:$R$366,5)</f>
        <v>1</v>
      </c>
      <c r="AI23" s="81" t="str">
        <f>VLOOKUP(A23,[1]Foglio1!$A$2:$R$366,5)</f>
        <v>1</v>
      </c>
      <c r="AJ23" s="81" t="str">
        <f>VLOOKUP(A23,[1]Foglio1!$A$2:$R$366,7)</f>
        <v>Andata</v>
      </c>
      <c r="AK23" s="81" t="str">
        <f>VLOOKUP(A23,[1]Foglio1!$A$2:$R$366,9)</f>
        <v>Rende</v>
      </c>
      <c r="AL23" s="81" t="str">
        <f>VLOOKUP(A23,[1]Foglio1!$A$2:$R$366,12)</f>
        <v>Montalto Uffugo</v>
      </c>
      <c r="AN23" s="81">
        <v>2.2319258718448678</v>
      </c>
      <c r="AO23" s="227">
        <f t="shared" si="2"/>
        <v>34.855316762839749</v>
      </c>
    </row>
    <row r="24" spans="1:41" ht="24" customHeight="1" x14ac:dyDescent="0.2">
      <c r="A24" s="105">
        <v>8916</v>
      </c>
      <c r="B24" s="105" t="s">
        <v>295</v>
      </c>
      <c r="C24" s="105" t="s">
        <v>292</v>
      </c>
      <c r="D24" s="106" t="s">
        <v>258</v>
      </c>
      <c r="E24" s="107" t="s">
        <v>296</v>
      </c>
      <c r="F24" s="106" t="s">
        <v>266</v>
      </c>
      <c r="G24" s="106" t="s">
        <v>260</v>
      </c>
      <c r="H24" s="108" t="s">
        <v>297</v>
      </c>
      <c r="I24" s="105" t="s">
        <v>239</v>
      </c>
      <c r="J24" s="105" t="s">
        <v>71</v>
      </c>
      <c r="K24" s="105">
        <v>128</v>
      </c>
      <c r="L24" s="105">
        <v>3</v>
      </c>
      <c r="M24" s="109">
        <v>3.915</v>
      </c>
      <c r="N24" s="110">
        <f t="shared" si="0"/>
        <v>1503.3600000000001</v>
      </c>
      <c r="O24" s="285"/>
      <c r="P24" s="111" t="s">
        <v>298</v>
      </c>
      <c r="Q24" s="282" t="s">
        <v>299</v>
      </c>
      <c r="R24" s="287">
        <v>1</v>
      </c>
      <c r="S24" s="282">
        <v>60</v>
      </c>
      <c r="T24" s="282">
        <f t="shared" si="1"/>
        <v>240</v>
      </c>
      <c r="U24" s="282">
        <v>75</v>
      </c>
      <c r="V24" s="282"/>
      <c r="W24" s="282">
        <v>60</v>
      </c>
      <c r="X24" s="102">
        <v>0.30208333333333331</v>
      </c>
      <c r="Y24" s="290">
        <v>1</v>
      </c>
      <c r="Z24" s="102">
        <v>0.30555555555555552</v>
      </c>
      <c r="AA24" s="290">
        <v>1</v>
      </c>
      <c r="AB24" s="102">
        <v>0.30902777777777779</v>
      </c>
      <c r="AC24" s="290">
        <v>1</v>
      </c>
      <c r="AF24" s="81" t="str">
        <f>VLOOKUP(A24,[1]Foglio1!$A$2:$R$366,3)</f>
        <v>N</v>
      </c>
      <c r="AG24" s="81" t="str">
        <f>VLOOKUP(A24,[1]Foglio1!$A$2:$R$366,4)</f>
        <v>2</v>
      </c>
      <c r="AH24" s="81" t="str">
        <f>VLOOKUP(A24,[1]Foglio1!$A$2:$R$366,5)</f>
        <v>1</v>
      </c>
      <c r="AI24" s="81" t="str">
        <f>VLOOKUP(A24,[1]Foglio1!$A$2:$R$366,5)</f>
        <v>1</v>
      </c>
      <c r="AJ24" s="81" t="str">
        <f>VLOOKUP(A24,[1]Foglio1!$A$2:$R$366,7)</f>
        <v>Ritorno</v>
      </c>
      <c r="AK24" s="81" t="str">
        <f>VLOOKUP(A24,[1]Foglio1!$A$2:$R$366,9)</f>
        <v>Montalto Uffugo</v>
      </c>
      <c r="AL24" s="81" t="str">
        <f>VLOOKUP(A24,[1]Foglio1!$A$2:$R$366,12)</f>
        <v>Rende</v>
      </c>
      <c r="AN24" s="81">
        <v>2.2319258718448678</v>
      </c>
      <c r="AO24" s="227">
        <f t="shared" si="2"/>
        <v>28.835366301299775</v>
      </c>
    </row>
    <row r="25" spans="1:41" ht="24" customHeight="1" x14ac:dyDescent="0.2">
      <c r="A25" s="126">
        <v>2068</v>
      </c>
      <c r="B25" s="126" t="s">
        <v>66</v>
      </c>
      <c r="C25" s="126" t="s">
        <v>233</v>
      </c>
      <c r="D25" s="127">
        <v>157</v>
      </c>
      <c r="E25" s="128" t="s">
        <v>300</v>
      </c>
      <c r="F25" s="127" t="s">
        <v>260</v>
      </c>
      <c r="G25" s="127" t="s">
        <v>273</v>
      </c>
      <c r="H25" s="129" t="s">
        <v>301</v>
      </c>
      <c r="I25" s="126" t="s">
        <v>239</v>
      </c>
      <c r="J25" s="126" t="s">
        <v>71</v>
      </c>
      <c r="K25" s="126">
        <v>128</v>
      </c>
      <c r="L25" s="126">
        <v>3</v>
      </c>
      <c r="M25" s="130">
        <v>8.6929999999999996</v>
      </c>
      <c r="N25" s="131">
        <f t="shared" si="0"/>
        <v>3338.1120000000001</v>
      </c>
      <c r="O25" s="286"/>
      <c r="P25" s="132" t="s">
        <v>302</v>
      </c>
      <c r="Q25" s="283"/>
      <c r="R25" s="288"/>
      <c r="S25" s="283"/>
      <c r="T25" s="283">
        <f t="shared" si="1"/>
        <v>0</v>
      </c>
      <c r="U25" s="283"/>
      <c r="V25" s="283"/>
      <c r="W25" s="283"/>
      <c r="X25" s="102">
        <v>0.3125</v>
      </c>
      <c r="Y25" s="290"/>
      <c r="Z25" s="102">
        <v>0.31597222222222221</v>
      </c>
      <c r="AA25" s="290"/>
      <c r="AB25" s="102">
        <v>0.31944444444444448</v>
      </c>
      <c r="AC25" s="290"/>
      <c r="AF25" s="81" t="str">
        <f>VLOOKUP(A25,[1]Foglio1!$A$2:$R$366,3)</f>
        <v>M</v>
      </c>
      <c r="AG25" s="81" t="str">
        <f>VLOOKUP(A25,[1]Foglio1!$A$2:$R$366,4)</f>
        <v>1</v>
      </c>
      <c r="AH25" s="81" t="str">
        <f>VLOOKUP(A25,[1]Foglio1!$A$2:$R$366,5)</f>
        <v>1</v>
      </c>
      <c r="AI25" s="81" t="str">
        <f>VLOOKUP(A25,[1]Foglio1!$A$2:$R$366,5)</f>
        <v>1</v>
      </c>
      <c r="AJ25" s="81" t="str">
        <f>VLOOKUP(A25,[1]Foglio1!$A$2:$R$366,7)</f>
        <v>Ritorno</v>
      </c>
      <c r="AK25" s="81" t="str">
        <f>VLOOKUP(A25,[1]Foglio1!$A$2:$R$366,9)</f>
        <v>Rende</v>
      </c>
      <c r="AL25" s="81" t="str">
        <f>VLOOKUP(A25,[1]Foglio1!$A$2:$R$366,12)</f>
        <v>Castrolibero</v>
      </c>
      <c r="AN25" s="81">
        <v>2.2319258718448678</v>
      </c>
      <c r="AO25" s="227">
        <f t="shared" si="2"/>
        <v>64.027034293026546</v>
      </c>
    </row>
    <row r="26" spans="1:41" ht="24" customHeight="1" x14ac:dyDescent="0.2">
      <c r="M26" s="145"/>
      <c r="X26" s="81"/>
      <c r="Y26" s="81"/>
      <c r="Z26" s="81"/>
      <c r="AA26" s="81"/>
      <c r="AB26" s="81"/>
      <c r="AC26" s="81"/>
    </row>
    <row r="27" spans="1:41" ht="24" customHeight="1" x14ac:dyDescent="0.25">
      <c r="A27" s="85" t="s">
        <v>303</v>
      </c>
      <c r="M27" s="145"/>
      <c r="O27" s="146"/>
      <c r="P27" s="146"/>
      <c r="Q27" s="146"/>
      <c r="R27" s="147"/>
      <c r="S27" s="146"/>
      <c r="T27" s="146"/>
      <c r="U27" s="146"/>
      <c r="V27" s="146"/>
      <c r="X27" s="81"/>
      <c r="Y27" s="81"/>
      <c r="Z27" s="81"/>
      <c r="AA27" s="81"/>
      <c r="AB27" s="81"/>
      <c r="AC27" s="81"/>
    </row>
    <row r="28" spans="1:41" ht="24" customHeight="1" x14ac:dyDescent="0.25">
      <c r="A28" s="148">
        <v>1939</v>
      </c>
      <c r="B28" s="148" t="s">
        <v>63</v>
      </c>
      <c r="C28" s="148" t="s">
        <v>233</v>
      </c>
      <c r="D28" s="94">
        <v>142</v>
      </c>
      <c r="E28" s="95" t="s">
        <v>255</v>
      </c>
      <c r="F28" s="94" t="s">
        <v>304</v>
      </c>
      <c r="G28" s="94" t="s">
        <v>305</v>
      </c>
      <c r="H28" s="149" t="s">
        <v>306</v>
      </c>
      <c r="I28" s="93" t="s">
        <v>239</v>
      </c>
      <c r="J28" s="93" t="s">
        <v>71</v>
      </c>
      <c r="K28" s="93">
        <v>128</v>
      </c>
      <c r="L28" s="150">
        <v>1</v>
      </c>
      <c r="M28" s="151">
        <v>8.9990000000000006</v>
      </c>
      <c r="N28" s="98">
        <f t="shared" ref="N28:N38" si="3">IF(I28="AR",K28*L28*M28*2,K28*L28*M28)</f>
        <v>1151.8720000000001</v>
      </c>
      <c r="O28" s="139" t="s">
        <v>307</v>
      </c>
      <c r="P28" s="136">
        <v>0.29166666666666669</v>
      </c>
      <c r="Q28" s="137" t="s">
        <v>308</v>
      </c>
      <c r="R28" s="138">
        <v>1</v>
      </c>
      <c r="S28" s="138">
        <v>30</v>
      </c>
      <c r="T28" s="138">
        <f t="shared" ref="T28:T38" si="4">+S28*(R28+L28)</f>
        <v>60</v>
      </c>
      <c r="U28" s="138"/>
      <c r="V28" s="138"/>
      <c r="X28" s="124">
        <v>0.29166666666666669</v>
      </c>
      <c r="Y28" s="91" t="s">
        <v>309</v>
      </c>
      <c r="Z28" s="104"/>
      <c r="AA28" s="104"/>
      <c r="AB28" s="104"/>
      <c r="AF28" s="81" t="str">
        <f>VLOOKUP(A28,[1]Foglio1!$A$2:$R$366,3)</f>
        <v>H</v>
      </c>
      <c r="AG28" s="81" t="str">
        <f>VLOOKUP(A28,[1]Foglio1!$A$2:$R$366,4)</f>
        <v>1</v>
      </c>
      <c r="AH28" s="81" t="str">
        <f>VLOOKUP(A28,[1]Foglio1!$A$2:$R$366,5)</f>
        <v>1</v>
      </c>
      <c r="AI28" s="81" t="str">
        <f>VLOOKUP(A28,[1]Foglio1!$A$2:$R$366,5)</f>
        <v>1</v>
      </c>
      <c r="AJ28" s="81" t="str">
        <f>VLOOKUP(A28,[1]Foglio1!$A$2:$R$366,7)</f>
        <v>Ritorno</v>
      </c>
      <c r="AK28" s="81" t="str">
        <f>VLOOKUP(A28,[1]Foglio1!$A$2:$R$366,9)</f>
        <v>Guardia Piemontese</v>
      </c>
      <c r="AL28" s="81" t="str">
        <f>VLOOKUP(A28,[1]Foglio1!$A$2:$R$366,12)</f>
        <v>Cetraro</v>
      </c>
      <c r="AN28" s="81">
        <v>2.2319258718448678</v>
      </c>
      <c r="AO28" s="227">
        <f t="shared" si="2"/>
        <v>22.093611012805166</v>
      </c>
    </row>
    <row r="29" spans="1:41" ht="24" customHeight="1" x14ac:dyDescent="0.25">
      <c r="A29" s="152">
        <v>7739</v>
      </c>
      <c r="B29" s="152" t="s">
        <v>60</v>
      </c>
      <c r="C29" s="152" t="s">
        <v>292</v>
      </c>
      <c r="D29" s="106">
        <v>143</v>
      </c>
      <c r="E29" s="107" t="s">
        <v>263</v>
      </c>
      <c r="F29" s="106" t="s">
        <v>310</v>
      </c>
      <c r="G29" s="106" t="s">
        <v>304</v>
      </c>
      <c r="H29" s="153" t="s">
        <v>311</v>
      </c>
      <c r="I29" s="105" t="s">
        <v>239</v>
      </c>
      <c r="J29" s="105" t="s">
        <v>71</v>
      </c>
      <c r="K29" s="105">
        <v>128</v>
      </c>
      <c r="L29" s="154">
        <v>2</v>
      </c>
      <c r="M29" s="155">
        <v>10.220000000000001</v>
      </c>
      <c r="N29" s="110">
        <f>IF(I29="AR",K29*L29*M29*2,K29*L29*M29)</f>
        <v>2616.3200000000002</v>
      </c>
      <c r="O29" s="139" t="s">
        <v>307</v>
      </c>
      <c r="P29" s="111" t="s">
        <v>312</v>
      </c>
      <c r="Q29" s="113" t="s">
        <v>313</v>
      </c>
      <c r="R29" s="112">
        <v>1</v>
      </c>
      <c r="S29" s="112">
        <v>30</v>
      </c>
      <c r="T29" s="112">
        <f t="shared" si="4"/>
        <v>90</v>
      </c>
      <c r="U29" s="112"/>
      <c r="V29" s="112"/>
      <c r="X29" s="124">
        <v>0.30208333333333331</v>
      </c>
      <c r="Y29" s="91" t="s">
        <v>314</v>
      </c>
      <c r="Z29" s="124" t="s">
        <v>315</v>
      </c>
      <c r="AA29" s="91"/>
      <c r="AB29" s="104"/>
      <c r="AF29" s="81" t="str">
        <f>VLOOKUP(A29,[1]Foglio1!$A$2:$R$366,3)</f>
        <v>E</v>
      </c>
      <c r="AG29" s="81" t="str">
        <f>VLOOKUP(A29,[1]Foglio1!$A$2:$R$366,4)</f>
        <v>2</v>
      </c>
      <c r="AH29" s="81" t="str">
        <f>VLOOKUP(A29,[1]Foglio1!$A$2:$R$366,5)</f>
        <v>1</v>
      </c>
      <c r="AI29" s="81" t="str">
        <f>VLOOKUP(A29,[1]Foglio1!$A$2:$R$366,5)</f>
        <v>1</v>
      </c>
      <c r="AJ29" s="81" t="str">
        <f>VLOOKUP(A29,[1]Foglio1!$A$2:$R$366,7)</f>
        <v>Ritorno</v>
      </c>
      <c r="AK29" s="81" t="str">
        <f>VLOOKUP(A29,[1]Foglio1!$A$2:$R$366,9)</f>
        <v>Fuscaldo</v>
      </c>
      <c r="AL29" s="81" t="str">
        <f>VLOOKUP(A29,[1]Foglio1!$A$2:$R$366,12)</f>
        <v>Guardia Piemontese</v>
      </c>
      <c r="AN29" s="81">
        <v>2.2319258718448678</v>
      </c>
      <c r="AO29" s="227">
        <f t="shared" si="2"/>
        <v>50.182621302560015</v>
      </c>
    </row>
    <row r="30" spans="1:41" ht="24" customHeight="1" x14ac:dyDescent="0.25">
      <c r="A30" s="156">
        <v>1961</v>
      </c>
      <c r="B30" s="156" t="s">
        <v>4</v>
      </c>
      <c r="C30" s="156" t="s">
        <v>242</v>
      </c>
      <c r="D30" s="106">
        <v>144</v>
      </c>
      <c r="E30" s="107" t="s">
        <v>316</v>
      </c>
      <c r="F30" s="106" t="s">
        <v>305</v>
      </c>
      <c r="G30" s="106" t="s">
        <v>305</v>
      </c>
      <c r="H30" s="153" t="s">
        <v>317</v>
      </c>
      <c r="I30" s="105" t="s">
        <v>239</v>
      </c>
      <c r="J30" s="105" t="s">
        <v>71</v>
      </c>
      <c r="K30" s="105">
        <v>128</v>
      </c>
      <c r="L30" s="154">
        <v>1</v>
      </c>
      <c r="M30" s="155">
        <v>4.5650000000000004</v>
      </c>
      <c r="N30" s="110">
        <f>IF(I30="AR",K30*L30*M30*2,K30*L30*M30)</f>
        <v>584.32000000000005</v>
      </c>
      <c r="O30" s="139" t="s">
        <v>307</v>
      </c>
      <c r="P30" s="111">
        <v>0.58333333333333337</v>
      </c>
      <c r="Q30" s="113" t="s">
        <v>318</v>
      </c>
      <c r="R30" s="112">
        <v>1</v>
      </c>
      <c r="S30" s="112">
        <v>30</v>
      </c>
      <c r="T30" s="112">
        <f t="shared" si="4"/>
        <v>60</v>
      </c>
      <c r="U30" s="112"/>
      <c r="V30" s="112"/>
      <c r="X30" s="124">
        <v>0.58333333333333337</v>
      </c>
      <c r="Y30" s="91" t="s">
        <v>319</v>
      </c>
      <c r="Z30" s="104"/>
      <c r="AA30" s="104"/>
      <c r="AB30" s="104"/>
      <c r="AF30" s="81" t="str">
        <f>VLOOKUP(A30,[1]Foglio1!$A$2:$R$366,3)</f>
        <v>A</v>
      </c>
      <c r="AG30" s="81" t="str">
        <f>VLOOKUP(A30,[1]Foglio1!$A$2:$R$366,4)</f>
        <v>4</v>
      </c>
      <c r="AH30" s="81" t="str">
        <f>VLOOKUP(A30,[1]Foglio1!$A$2:$R$366,5)</f>
        <v>1</v>
      </c>
      <c r="AI30" s="81" t="str">
        <f>VLOOKUP(A30,[1]Foglio1!$A$2:$R$366,5)</f>
        <v>1</v>
      </c>
      <c r="AJ30" s="81" t="str">
        <f>VLOOKUP(A30,[1]Foglio1!$A$2:$R$366,7)</f>
        <v>Ritorno</v>
      </c>
      <c r="AK30" s="81" t="str">
        <f>VLOOKUP(A30,[1]Foglio1!$A$2:$R$366,9)</f>
        <v>Cetraro</v>
      </c>
      <c r="AL30" s="81" t="str">
        <f>VLOOKUP(A30,[1]Foglio1!$A$2:$R$366,12)</f>
        <v>Cetraro</v>
      </c>
      <c r="AN30" s="81">
        <v>2.2319258718448678</v>
      </c>
      <c r="AO30" s="227">
        <f t="shared" si="2"/>
        <v>11.207615765469006</v>
      </c>
    </row>
    <row r="31" spans="1:41" ht="24" customHeight="1" x14ac:dyDescent="0.25">
      <c r="A31" s="156">
        <v>7522</v>
      </c>
      <c r="B31" s="156" t="s">
        <v>59</v>
      </c>
      <c r="C31" s="156" t="s">
        <v>233</v>
      </c>
      <c r="D31" s="106">
        <v>144</v>
      </c>
      <c r="E31" s="107" t="s">
        <v>320</v>
      </c>
      <c r="F31" s="106" t="s">
        <v>304</v>
      </c>
      <c r="G31" s="106" t="s">
        <v>305</v>
      </c>
      <c r="H31" s="153" t="s">
        <v>321</v>
      </c>
      <c r="I31" s="105" t="s">
        <v>239</v>
      </c>
      <c r="J31" s="105" t="s">
        <v>71</v>
      </c>
      <c r="K31" s="105">
        <v>128</v>
      </c>
      <c r="L31" s="154">
        <v>2</v>
      </c>
      <c r="M31" s="155">
        <v>6.7389999999999999</v>
      </c>
      <c r="N31" s="110">
        <f>IF(I31="AR",K31*L31*M31*2,K31*L31*M31)</f>
        <v>1725.184</v>
      </c>
      <c r="O31" s="139" t="s">
        <v>307</v>
      </c>
      <c r="P31" s="113" t="s">
        <v>322</v>
      </c>
      <c r="Q31" s="113" t="s">
        <v>313</v>
      </c>
      <c r="R31" s="112">
        <v>1</v>
      </c>
      <c r="S31" s="112">
        <v>30</v>
      </c>
      <c r="T31" s="112">
        <f t="shared" si="4"/>
        <v>90</v>
      </c>
      <c r="U31" s="112"/>
      <c r="V31" s="112"/>
      <c r="X31" s="124">
        <v>0.5</v>
      </c>
      <c r="Y31" s="91" t="s">
        <v>314</v>
      </c>
      <c r="Z31" s="102">
        <v>0.5</v>
      </c>
      <c r="AA31" s="91" t="s">
        <v>309</v>
      </c>
      <c r="AB31" s="104"/>
      <c r="AF31" s="81" t="str">
        <f>VLOOKUP(A31,[1]Foglio1!$A$2:$R$366,3)</f>
        <v>D</v>
      </c>
      <c r="AG31" s="81" t="str">
        <f>VLOOKUP(A31,[1]Foglio1!$A$2:$R$366,4)</f>
        <v>1</v>
      </c>
      <c r="AH31" s="81" t="str">
        <f>VLOOKUP(A31,[1]Foglio1!$A$2:$R$366,5)</f>
        <v>1</v>
      </c>
      <c r="AI31" s="81" t="str">
        <f>VLOOKUP(A31,[1]Foglio1!$A$2:$R$366,5)</f>
        <v>1</v>
      </c>
      <c r="AJ31" s="81" t="str">
        <f>VLOOKUP(A31,[1]Foglio1!$A$2:$R$366,7)</f>
        <v>Ritorno</v>
      </c>
      <c r="AK31" s="81" t="str">
        <f>VLOOKUP(A31,[1]Foglio1!$A$2:$R$366,9)</f>
        <v>Guardia Piemontese</v>
      </c>
      <c r="AL31" s="81" t="str">
        <f>VLOOKUP(A31,[1]Foglio1!$A$2:$R$366,12)</f>
        <v>Cetraro</v>
      </c>
      <c r="AN31" s="81">
        <v>2.2319258718448678</v>
      </c>
      <c r="AO31" s="227">
        <f t="shared" si="2"/>
        <v>33.09008659079764</v>
      </c>
    </row>
    <row r="32" spans="1:41" ht="24" customHeight="1" x14ac:dyDescent="0.25">
      <c r="A32" s="156">
        <v>7515</v>
      </c>
      <c r="B32" s="156" t="s">
        <v>59</v>
      </c>
      <c r="C32" s="156" t="s">
        <v>292</v>
      </c>
      <c r="D32" s="106">
        <v>144</v>
      </c>
      <c r="E32" s="107" t="s">
        <v>323</v>
      </c>
      <c r="F32" s="106" t="s">
        <v>305</v>
      </c>
      <c r="G32" s="106" t="s">
        <v>304</v>
      </c>
      <c r="H32" s="153" t="s">
        <v>324</v>
      </c>
      <c r="I32" s="105" t="s">
        <v>245</v>
      </c>
      <c r="J32" s="105" t="s">
        <v>71</v>
      </c>
      <c r="K32" s="105">
        <v>128</v>
      </c>
      <c r="L32" s="154">
        <v>1</v>
      </c>
      <c r="M32" s="155">
        <v>10.186</v>
      </c>
      <c r="N32" s="110">
        <f>IF(I32="AR",K32*L32*M32*2,K32*L32*M32)</f>
        <v>1303.808</v>
      </c>
      <c r="O32" s="139" t="s">
        <v>307</v>
      </c>
      <c r="P32" s="111">
        <v>0.61458333333333337</v>
      </c>
      <c r="Q32" s="113" t="s">
        <v>325</v>
      </c>
      <c r="R32" s="112"/>
      <c r="S32" s="112">
        <v>30</v>
      </c>
      <c r="T32" s="112">
        <f t="shared" si="4"/>
        <v>30</v>
      </c>
      <c r="U32" s="112"/>
      <c r="V32" s="112"/>
      <c r="X32" s="124">
        <v>0.61458333333333337</v>
      </c>
      <c r="Y32" s="91" t="s">
        <v>319</v>
      </c>
      <c r="Z32" s="104"/>
      <c r="AA32" s="104"/>
      <c r="AB32" s="104"/>
      <c r="AF32" s="81" t="str">
        <f>VLOOKUP(A32,[1]Foglio1!$A$2:$R$366,3)</f>
        <v>D</v>
      </c>
      <c r="AG32" s="81" t="str">
        <f>VLOOKUP(A32,[1]Foglio1!$A$2:$R$366,4)</f>
        <v>2</v>
      </c>
      <c r="AH32" s="81" t="str">
        <f>VLOOKUP(A32,[1]Foglio1!$A$2:$R$366,5)</f>
        <v>1</v>
      </c>
      <c r="AI32" s="81" t="str">
        <f>VLOOKUP(A32,[1]Foglio1!$A$2:$R$366,5)</f>
        <v>1</v>
      </c>
      <c r="AJ32" s="81" t="str">
        <f>VLOOKUP(A32,[1]Foglio1!$A$2:$R$366,7)</f>
        <v>Andata</v>
      </c>
      <c r="AK32" s="81" t="str">
        <f>VLOOKUP(A32,[1]Foglio1!$A$2:$R$366,9)</f>
        <v>Cetraro</v>
      </c>
      <c r="AL32" s="81" t="str">
        <f>VLOOKUP(A32,[1]Foglio1!$A$2:$R$366,12)</f>
        <v>Guardia Piemontese</v>
      </c>
      <c r="AN32" s="81">
        <v>2.2319258718448678</v>
      </c>
      <c r="AO32" s="227">
        <f t="shared" si="2"/>
        <v>25.007836623673008</v>
      </c>
    </row>
    <row r="33" spans="1:42" ht="24" customHeight="1" x14ac:dyDescent="0.25">
      <c r="A33" s="152">
        <v>7737</v>
      </c>
      <c r="B33" s="152" t="s">
        <v>61</v>
      </c>
      <c r="C33" s="152" t="s">
        <v>233</v>
      </c>
      <c r="D33" s="106">
        <v>143</v>
      </c>
      <c r="E33" s="107" t="s">
        <v>289</v>
      </c>
      <c r="F33" s="106" t="s">
        <v>304</v>
      </c>
      <c r="G33" s="106" t="s">
        <v>310</v>
      </c>
      <c r="H33" s="153" t="s">
        <v>326</v>
      </c>
      <c r="I33" s="105" t="s">
        <v>245</v>
      </c>
      <c r="J33" s="105" t="s">
        <v>71</v>
      </c>
      <c r="K33" s="105">
        <v>128</v>
      </c>
      <c r="L33" s="154">
        <v>1</v>
      </c>
      <c r="M33" s="155">
        <v>23.934000000000001</v>
      </c>
      <c r="N33" s="110">
        <f t="shared" si="3"/>
        <v>3063.5520000000001</v>
      </c>
      <c r="O33" s="139" t="s">
        <v>327</v>
      </c>
      <c r="P33" s="111">
        <v>0.29166666666666669</v>
      </c>
      <c r="Q33" s="113" t="s">
        <v>328</v>
      </c>
      <c r="R33" s="112">
        <v>1</v>
      </c>
      <c r="S33" s="112">
        <v>30</v>
      </c>
      <c r="T33" s="112">
        <f t="shared" si="4"/>
        <v>60</v>
      </c>
      <c r="U33" s="112"/>
      <c r="V33" s="112"/>
      <c r="X33" s="124">
        <v>0.29166666666666669</v>
      </c>
      <c r="Y33" s="91" t="s">
        <v>314</v>
      </c>
      <c r="Z33" s="104"/>
      <c r="AA33" s="104"/>
      <c r="AB33" s="104"/>
      <c r="AF33" s="81" t="str">
        <f>VLOOKUP(A33,[1]Foglio1!$A$2:$R$366,3)</f>
        <v>F</v>
      </c>
      <c r="AG33" s="81" t="str">
        <f>VLOOKUP(A33,[1]Foglio1!$A$2:$R$366,4)</f>
        <v>1</v>
      </c>
      <c r="AH33" s="81" t="str">
        <f>VLOOKUP(A33,[1]Foglio1!$A$2:$R$366,5)</f>
        <v>1</v>
      </c>
      <c r="AI33" s="81" t="str">
        <f>VLOOKUP(A33,[1]Foglio1!$A$2:$R$366,5)</f>
        <v>1</v>
      </c>
      <c r="AJ33" s="81" t="str">
        <f>VLOOKUP(A33,[1]Foglio1!$A$2:$R$366,7)</f>
        <v>Andata</v>
      </c>
      <c r="AK33" s="81" t="str">
        <f>VLOOKUP(A33,[1]Foglio1!$A$2:$R$366,9)</f>
        <v>Guardia Piemontese</v>
      </c>
      <c r="AL33" s="81" t="str">
        <f>VLOOKUP(A33,[1]Foglio1!$A$2:$R$366,12)</f>
        <v>Fuscaldo</v>
      </c>
      <c r="AN33" s="81">
        <v>2.2319258718448678</v>
      </c>
      <c r="AO33" s="227">
        <f t="shared" si="2"/>
        <v>58.760805198408583</v>
      </c>
    </row>
    <row r="34" spans="1:42" ht="24" customHeight="1" x14ac:dyDescent="0.25">
      <c r="A34" s="152">
        <v>1950</v>
      </c>
      <c r="B34" s="152" t="s">
        <v>59</v>
      </c>
      <c r="C34" s="152" t="s">
        <v>233</v>
      </c>
      <c r="D34" s="106">
        <v>143</v>
      </c>
      <c r="E34" s="107" t="s">
        <v>329</v>
      </c>
      <c r="F34" s="106" t="s">
        <v>330</v>
      </c>
      <c r="G34" s="106" t="s">
        <v>310</v>
      </c>
      <c r="H34" s="153" t="s">
        <v>331</v>
      </c>
      <c r="I34" s="105" t="s">
        <v>239</v>
      </c>
      <c r="J34" s="105" t="s">
        <v>71</v>
      </c>
      <c r="K34" s="105">
        <v>128</v>
      </c>
      <c r="L34" s="154">
        <v>2</v>
      </c>
      <c r="M34" s="155">
        <v>17.841999999999999</v>
      </c>
      <c r="N34" s="110">
        <f t="shared" si="3"/>
        <v>4567.5519999999997</v>
      </c>
      <c r="O34" s="279" t="s">
        <v>332</v>
      </c>
      <c r="P34" s="113" t="s">
        <v>333</v>
      </c>
      <c r="Q34" s="113" t="s">
        <v>313</v>
      </c>
      <c r="R34" s="112">
        <v>1</v>
      </c>
      <c r="S34" s="112">
        <v>30</v>
      </c>
      <c r="T34" s="112">
        <f t="shared" si="4"/>
        <v>90</v>
      </c>
      <c r="U34" s="112"/>
      <c r="V34" s="112"/>
      <c r="X34" s="124">
        <v>0.33333333333333331</v>
      </c>
      <c r="Y34" s="91" t="s">
        <v>309</v>
      </c>
      <c r="Z34" s="102">
        <v>0.33333333333333331</v>
      </c>
      <c r="AA34" s="91" t="s">
        <v>334</v>
      </c>
      <c r="AB34" s="104"/>
      <c r="AF34" s="81" t="str">
        <f>VLOOKUP(A34,[1]Foglio1!$A$2:$R$366,3)</f>
        <v>D</v>
      </c>
      <c r="AG34" s="81" t="str">
        <f>VLOOKUP(A34,[1]Foglio1!$A$2:$R$366,4)</f>
        <v>1</v>
      </c>
      <c r="AH34" s="81" t="str">
        <f>VLOOKUP(A34,[1]Foglio1!$A$2:$R$366,5)</f>
        <v>1</v>
      </c>
      <c r="AI34" s="81" t="str">
        <f>VLOOKUP(A34,[1]Foglio1!$A$2:$R$366,5)</f>
        <v>1</v>
      </c>
      <c r="AJ34" s="81" t="str">
        <f>VLOOKUP(A34,[1]Foglio1!$A$2:$R$366,7)</f>
        <v>Ritorno</v>
      </c>
      <c r="AK34" s="81" t="str">
        <f>VLOOKUP(A34,[1]Foglio1!$A$2:$R$366,9)</f>
        <v>Paola</v>
      </c>
      <c r="AL34" s="81" t="str">
        <f>VLOOKUP(A34,[1]Foglio1!$A$2:$R$366,12)</f>
        <v>Fuscaldo</v>
      </c>
      <c r="AN34" s="81">
        <v>2.2319258718448678</v>
      </c>
      <c r="AO34" s="227">
        <f t="shared" si="2"/>
        <v>87.608447092003487</v>
      </c>
    </row>
    <row r="35" spans="1:42" ht="24" customHeight="1" x14ac:dyDescent="0.25">
      <c r="A35" s="156">
        <v>1979</v>
      </c>
      <c r="B35" s="156" t="s">
        <v>60</v>
      </c>
      <c r="C35" s="156" t="s">
        <v>233</v>
      </c>
      <c r="D35" s="106">
        <v>144</v>
      </c>
      <c r="E35" s="107" t="s">
        <v>293</v>
      </c>
      <c r="F35" s="106" t="s">
        <v>305</v>
      </c>
      <c r="G35" s="106" t="s">
        <v>330</v>
      </c>
      <c r="H35" s="153" t="s">
        <v>335</v>
      </c>
      <c r="I35" s="105" t="s">
        <v>245</v>
      </c>
      <c r="J35" s="105" t="s">
        <v>71</v>
      </c>
      <c r="K35" s="105">
        <v>128</v>
      </c>
      <c r="L35" s="154">
        <v>2</v>
      </c>
      <c r="M35" s="155">
        <v>22.141999999999999</v>
      </c>
      <c r="N35" s="110">
        <f t="shared" si="3"/>
        <v>5668.3519999999999</v>
      </c>
      <c r="O35" s="280"/>
      <c r="P35" s="113" t="s">
        <v>336</v>
      </c>
      <c r="Q35" s="113" t="s">
        <v>337</v>
      </c>
      <c r="R35" s="112">
        <v>2</v>
      </c>
      <c r="S35" s="112">
        <v>30</v>
      </c>
      <c r="T35" s="112">
        <f t="shared" si="4"/>
        <v>120</v>
      </c>
      <c r="U35" s="112"/>
      <c r="V35" s="112"/>
      <c r="X35" s="124">
        <v>0.54166666666666663</v>
      </c>
      <c r="Y35" s="91" t="s">
        <v>309</v>
      </c>
      <c r="Z35" s="102">
        <v>0.58333333333333337</v>
      </c>
      <c r="AA35" s="91" t="s">
        <v>309</v>
      </c>
      <c r="AB35" s="104"/>
      <c r="AF35" s="81" t="str">
        <f>VLOOKUP(A35,[1]Foglio1!$A$2:$R$366,3)</f>
        <v>E</v>
      </c>
      <c r="AG35" s="81" t="str">
        <f>VLOOKUP(A35,[1]Foglio1!$A$2:$R$366,4)</f>
        <v>1</v>
      </c>
      <c r="AH35" s="81" t="str">
        <f>VLOOKUP(A35,[1]Foglio1!$A$2:$R$366,5)</f>
        <v>1</v>
      </c>
      <c r="AI35" s="81" t="str">
        <f>VLOOKUP(A35,[1]Foglio1!$A$2:$R$366,5)</f>
        <v>1</v>
      </c>
      <c r="AJ35" s="81" t="str">
        <f>VLOOKUP(A35,[1]Foglio1!$A$2:$R$366,7)</f>
        <v>Andata</v>
      </c>
      <c r="AK35" s="81" t="str">
        <f>VLOOKUP(A35,[1]Foglio1!$A$2:$R$366,9)</f>
        <v>Cetraro</v>
      </c>
      <c r="AL35" s="81" t="str">
        <f>VLOOKUP(A35,[1]Foglio1!$A$2:$R$366,12)</f>
        <v>Paola</v>
      </c>
      <c r="AN35" s="81">
        <v>2.2319258718448678</v>
      </c>
      <c r="AO35" s="227">
        <f t="shared" si="2"/>
        <v>108.72246583965595</v>
      </c>
    </row>
    <row r="36" spans="1:42" ht="24" customHeight="1" x14ac:dyDescent="0.25">
      <c r="A36" s="152">
        <v>1990</v>
      </c>
      <c r="B36" s="152" t="s">
        <v>4</v>
      </c>
      <c r="C36" s="152" t="s">
        <v>233</v>
      </c>
      <c r="D36" s="106">
        <v>145</v>
      </c>
      <c r="E36" s="107" t="s">
        <v>338</v>
      </c>
      <c r="F36" s="106" t="s">
        <v>339</v>
      </c>
      <c r="G36" s="106" t="s">
        <v>304</v>
      </c>
      <c r="H36" s="153" t="s">
        <v>340</v>
      </c>
      <c r="I36" s="105" t="s">
        <v>245</v>
      </c>
      <c r="J36" s="105" t="s">
        <v>71</v>
      </c>
      <c r="K36" s="105">
        <v>128</v>
      </c>
      <c r="L36" s="154">
        <v>2</v>
      </c>
      <c r="M36" s="155">
        <v>18.818000000000001</v>
      </c>
      <c r="N36" s="110">
        <f t="shared" si="3"/>
        <v>4817.4080000000004</v>
      </c>
      <c r="O36" s="279" t="s">
        <v>341</v>
      </c>
      <c r="P36" s="113" t="s">
        <v>342</v>
      </c>
      <c r="Q36" s="113" t="s">
        <v>313</v>
      </c>
      <c r="R36" s="112">
        <v>1</v>
      </c>
      <c r="S36" s="112">
        <v>30</v>
      </c>
      <c r="T36" s="112">
        <f t="shared" si="4"/>
        <v>90</v>
      </c>
      <c r="U36" s="112"/>
      <c r="V36" s="112"/>
      <c r="X36" s="124">
        <v>0.56944444444444442</v>
      </c>
      <c r="Y36" s="91" t="s">
        <v>314</v>
      </c>
      <c r="Z36" s="102">
        <v>0.61111111111111105</v>
      </c>
      <c r="AA36" s="91" t="s">
        <v>334</v>
      </c>
      <c r="AB36" s="104"/>
      <c r="AF36" s="81" t="str">
        <f>VLOOKUP(A36,[1]Foglio1!$A$2:$R$366,3)</f>
        <v>A</v>
      </c>
      <c r="AG36" s="81" t="str">
        <f>VLOOKUP(A36,[1]Foglio1!$A$2:$R$366,4)</f>
        <v>1</v>
      </c>
      <c r="AH36" s="81" t="str">
        <f>VLOOKUP(A36,[1]Foglio1!$A$2:$R$366,5)</f>
        <v>1</v>
      </c>
      <c r="AI36" s="81" t="str">
        <f>VLOOKUP(A36,[1]Foglio1!$A$2:$R$366,5)</f>
        <v>1</v>
      </c>
      <c r="AJ36" s="81" t="str">
        <f>VLOOKUP(A36,[1]Foglio1!$A$2:$R$366,7)</f>
        <v>Andata</v>
      </c>
      <c r="AK36" s="81" t="str">
        <f>VLOOKUP(A36,[1]Foglio1!$A$2:$R$366,9)</f>
        <v>Sangineto</v>
      </c>
      <c r="AL36" s="81" t="str">
        <f>VLOOKUP(A36,[1]Foglio1!$A$2:$R$366,12)</f>
        <v>Guardia Piemontese</v>
      </c>
      <c r="AN36" s="81">
        <v>2.2319258718448678</v>
      </c>
      <c r="AO36" s="227">
        <f t="shared" si="2"/>
        <v>92.400838324028797</v>
      </c>
    </row>
    <row r="37" spans="1:42" ht="24" customHeight="1" x14ac:dyDescent="0.25">
      <c r="A37" s="152">
        <v>1996</v>
      </c>
      <c r="B37" s="152" t="s">
        <v>57</v>
      </c>
      <c r="C37" s="152" t="s">
        <v>233</v>
      </c>
      <c r="D37" s="106">
        <v>145</v>
      </c>
      <c r="E37" s="107" t="s">
        <v>343</v>
      </c>
      <c r="F37" s="106" t="s">
        <v>305</v>
      </c>
      <c r="G37" s="106" t="s">
        <v>339</v>
      </c>
      <c r="H37" s="153" t="s">
        <v>344</v>
      </c>
      <c r="I37" s="105" t="s">
        <v>239</v>
      </c>
      <c r="J37" s="105" t="s">
        <v>71</v>
      </c>
      <c r="K37" s="105">
        <v>128</v>
      </c>
      <c r="L37" s="154">
        <v>2</v>
      </c>
      <c r="M37" s="155">
        <v>11.599</v>
      </c>
      <c r="N37" s="110">
        <f t="shared" si="3"/>
        <v>2969.3440000000001</v>
      </c>
      <c r="O37" s="280"/>
      <c r="P37" s="111">
        <v>0.54166666666666663</v>
      </c>
      <c r="Q37" s="113" t="s">
        <v>345</v>
      </c>
      <c r="R37" s="112">
        <v>1</v>
      </c>
      <c r="S37" s="112">
        <v>30</v>
      </c>
      <c r="T37" s="112">
        <f t="shared" si="4"/>
        <v>90</v>
      </c>
      <c r="U37" s="112"/>
      <c r="V37" s="112"/>
      <c r="X37" s="124">
        <v>0.54166666666666663</v>
      </c>
      <c r="Y37" s="91" t="s">
        <v>314</v>
      </c>
      <c r="Z37" s="102">
        <v>0.58333333333333337</v>
      </c>
      <c r="AA37" s="91" t="s">
        <v>334</v>
      </c>
      <c r="AB37" s="104"/>
      <c r="AF37" s="81" t="str">
        <f>VLOOKUP(A37,[1]Foglio1!$A$2:$R$366,3)</f>
        <v>B</v>
      </c>
      <c r="AG37" s="81" t="str">
        <f>VLOOKUP(A37,[1]Foglio1!$A$2:$R$366,4)</f>
        <v>1</v>
      </c>
      <c r="AH37" s="81" t="str">
        <f>VLOOKUP(A37,[1]Foglio1!$A$2:$R$366,5)</f>
        <v>1</v>
      </c>
      <c r="AI37" s="81" t="str">
        <f>VLOOKUP(A37,[1]Foglio1!$A$2:$R$366,5)</f>
        <v>1</v>
      </c>
      <c r="AJ37" s="81" t="str">
        <f>VLOOKUP(A37,[1]Foglio1!$A$2:$R$366,7)</f>
        <v>Ritorno</v>
      </c>
      <c r="AK37" s="81" t="str">
        <f>VLOOKUP(A37,[1]Foglio1!$A$2:$R$366,9)</f>
        <v>Cetraro</v>
      </c>
      <c r="AL37" s="81" t="str">
        <f>VLOOKUP(A37,[1]Foglio1!$A$2:$R$366,12)</f>
        <v>Sangineto</v>
      </c>
      <c r="AN37" s="81">
        <v>2.2319258718448678</v>
      </c>
      <c r="AO37" s="227">
        <f t="shared" si="2"/>
        <v>56.953838012562976</v>
      </c>
    </row>
    <row r="38" spans="1:42" ht="36" customHeight="1" x14ac:dyDescent="0.25">
      <c r="A38" s="157" t="s">
        <v>346</v>
      </c>
      <c r="B38" s="281" t="s">
        <v>347</v>
      </c>
      <c r="C38" s="281"/>
      <c r="D38" s="127">
        <v>154</v>
      </c>
      <c r="E38" s="128"/>
      <c r="F38" s="127" t="s">
        <v>348</v>
      </c>
      <c r="G38" s="127" t="s">
        <v>349</v>
      </c>
      <c r="H38" s="158" t="s">
        <v>350</v>
      </c>
      <c r="I38" s="126" t="s">
        <v>239</v>
      </c>
      <c r="J38" s="126" t="s">
        <v>71</v>
      </c>
      <c r="K38" s="126">
        <v>128</v>
      </c>
      <c r="L38" s="159">
        <v>1</v>
      </c>
      <c r="M38" s="160">
        <v>34.901000000000003</v>
      </c>
      <c r="N38" s="131">
        <f t="shared" si="3"/>
        <v>4467.3280000000004</v>
      </c>
      <c r="O38" s="126" t="s">
        <v>351</v>
      </c>
      <c r="P38" s="132">
        <v>0.58333333333333337</v>
      </c>
      <c r="Q38" s="133" t="s">
        <v>352</v>
      </c>
      <c r="R38" s="134">
        <v>1</v>
      </c>
      <c r="S38" s="134">
        <v>30</v>
      </c>
      <c r="T38" s="134">
        <f t="shared" si="4"/>
        <v>60</v>
      </c>
      <c r="U38" s="134"/>
      <c r="V38" s="134"/>
      <c r="X38" s="102">
        <v>0.58333333333333337</v>
      </c>
      <c r="Y38" s="91" t="s">
        <v>353</v>
      </c>
      <c r="Z38" s="104"/>
      <c r="AA38" s="104"/>
      <c r="AB38" s="104"/>
      <c r="AN38" s="81">
        <v>2.2319258718448678</v>
      </c>
      <c r="AO38" s="227">
        <f t="shared" si="2"/>
        <v>85.686089338583514</v>
      </c>
    </row>
    <row r="39" spans="1:42" ht="23.25" customHeight="1" x14ac:dyDescent="0.25">
      <c r="M39" s="92"/>
      <c r="N39" s="161"/>
      <c r="P39" s="161"/>
      <c r="Q39" s="161"/>
      <c r="R39" s="162"/>
      <c r="S39" s="161"/>
      <c r="T39" s="161"/>
      <c r="U39" s="161"/>
      <c r="V39" s="161"/>
    </row>
    <row r="40" spans="1:42" ht="23.25" customHeight="1" x14ac:dyDescent="0.25">
      <c r="M40" s="163" t="s">
        <v>354</v>
      </c>
      <c r="N40" s="164">
        <f>SUM(N8:N38)</f>
        <v>74791.693999999989</v>
      </c>
      <c r="AO40" s="228">
        <f>SUM(AO8:AO38)</f>
        <v>1468.9783929464111</v>
      </c>
      <c r="AP40" s="229" t="s">
        <v>444</v>
      </c>
    </row>
    <row r="41" spans="1:42" ht="23.25" customHeight="1" x14ac:dyDescent="0.25">
      <c r="A41" s="165" t="s">
        <v>355</v>
      </c>
      <c r="M41" s="163"/>
      <c r="N41" s="164"/>
    </row>
    <row r="42" spans="1:42" ht="23.25" customHeight="1" x14ac:dyDescent="0.2">
      <c r="A42" s="166" t="s">
        <v>356</v>
      </c>
      <c r="B42" s="167" t="s">
        <v>357</v>
      </c>
      <c r="C42" s="146"/>
      <c r="D42" s="146"/>
      <c r="E42" s="146"/>
      <c r="F42" s="146"/>
      <c r="G42" s="146"/>
      <c r="H42" s="166" t="s">
        <v>356</v>
      </c>
      <c r="I42" s="167" t="s">
        <v>357</v>
      </c>
      <c r="J42" s="146"/>
      <c r="K42" s="146"/>
      <c r="L42" s="146"/>
      <c r="M42" s="146"/>
      <c r="N42" s="146"/>
    </row>
    <row r="43" spans="1:42" ht="15.6" customHeight="1" x14ac:dyDescent="0.2">
      <c r="A43" s="168" t="s">
        <v>358</v>
      </c>
      <c r="B43" s="168" t="s">
        <v>359</v>
      </c>
      <c r="C43" s="168"/>
      <c r="D43" s="168"/>
      <c r="E43" s="168"/>
      <c r="F43" s="168"/>
      <c r="G43" s="168"/>
      <c r="H43" s="169" t="s">
        <v>360</v>
      </c>
      <c r="I43" s="170" t="s">
        <v>361</v>
      </c>
      <c r="J43" s="170"/>
      <c r="K43" s="168"/>
      <c r="L43" s="168"/>
      <c r="M43" s="168"/>
    </row>
    <row r="44" spans="1:42" ht="18" customHeight="1" x14ac:dyDescent="0.2">
      <c r="A44" s="168"/>
      <c r="B44" s="168"/>
      <c r="C44" s="168"/>
      <c r="D44" s="168"/>
      <c r="E44" s="168"/>
      <c r="F44" s="168"/>
      <c r="G44" s="168"/>
      <c r="H44" s="169" t="s">
        <v>307</v>
      </c>
      <c r="I44" s="170" t="s">
        <v>362</v>
      </c>
      <c r="J44" s="170"/>
      <c r="K44" s="168"/>
      <c r="L44" s="168"/>
      <c r="M44" s="168"/>
    </row>
    <row r="45" spans="1:42" ht="15.6" customHeight="1" x14ac:dyDescent="0.2">
      <c r="A45" s="168" t="s">
        <v>363</v>
      </c>
      <c r="B45" s="168" t="s">
        <v>364</v>
      </c>
      <c r="C45" s="168"/>
      <c r="D45" s="168"/>
      <c r="E45" s="168"/>
      <c r="F45" s="168"/>
      <c r="G45" s="168"/>
      <c r="H45" s="169" t="s">
        <v>365</v>
      </c>
      <c r="I45" s="170" t="s">
        <v>366</v>
      </c>
      <c r="J45" s="170"/>
      <c r="K45" s="168"/>
      <c r="L45" s="168"/>
      <c r="M45" s="168"/>
    </row>
    <row r="46" spans="1:42" ht="15.6" customHeight="1" x14ac:dyDescent="0.2">
      <c r="A46" s="168" t="s">
        <v>367</v>
      </c>
      <c r="B46" s="168" t="s">
        <v>368</v>
      </c>
      <c r="C46" s="168"/>
      <c r="D46" s="168"/>
      <c r="E46" s="168"/>
      <c r="F46" s="168"/>
      <c r="G46" s="168"/>
      <c r="H46" s="169" t="s">
        <v>369</v>
      </c>
      <c r="I46" s="170" t="s">
        <v>370</v>
      </c>
      <c r="J46" s="170"/>
      <c r="K46" s="168"/>
      <c r="L46" s="168"/>
      <c r="M46" s="168"/>
    </row>
    <row r="47" spans="1:42" ht="15.6" customHeight="1" x14ac:dyDescent="0.2">
      <c r="A47" s="168" t="s">
        <v>371</v>
      </c>
      <c r="B47" s="168" t="s">
        <v>372</v>
      </c>
      <c r="C47" s="168"/>
      <c r="D47" s="168"/>
      <c r="E47" s="168"/>
      <c r="F47" s="168"/>
      <c r="G47" s="168"/>
      <c r="H47" s="169" t="s">
        <v>373</v>
      </c>
      <c r="I47" s="170" t="s">
        <v>374</v>
      </c>
      <c r="J47" s="170"/>
      <c r="K47" s="168"/>
      <c r="L47" s="168"/>
      <c r="M47" s="168"/>
    </row>
    <row r="48" spans="1:42" ht="15.6" customHeight="1" x14ac:dyDescent="0.2">
      <c r="A48" s="168"/>
      <c r="B48" s="168"/>
      <c r="C48" s="168"/>
      <c r="D48" s="168"/>
      <c r="E48" s="168"/>
      <c r="F48" s="168"/>
      <c r="G48" s="168"/>
      <c r="H48" s="169" t="s">
        <v>375</v>
      </c>
      <c r="I48" s="170" t="s">
        <v>376</v>
      </c>
      <c r="J48" s="170"/>
      <c r="K48" s="168"/>
      <c r="L48" s="168"/>
      <c r="M48" s="168"/>
    </row>
    <row r="49" spans="1:13" ht="15.6" customHeight="1" x14ac:dyDescent="0.2">
      <c r="A49" s="168" t="s">
        <v>377</v>
      </c>
      <c r="B49" s="168" t="s">
        <v>378</v>
      </c>
      <c r="C49" s="168"/>
      <c r="D49" s="168"/>
      <c r="E49" s="168"/>
      <c r="F49" s="168"/>
      <c r="G49" s="168"/>
      <c r="H49" s="169" t="s">
        <v>379</v>
      </c>
      <c r="I49" s="170" t="s">
        <v>380</v>
      </c>
      <c r="J49" s="170"/>
      <c r="K49" s="168"/>
      <c r="L49" s="168"/>
      <c r="M49" s="168"/>
    </row>
    <row r="50" spans="1:13" ht="15.6" customHeight="1" x14ac:dyDescent="0.2">
      <c r="A50" s="168" t="s">
        <v>381</v>
      </c>
      <c r="B50" s="168" t="s">
        <v>382</v>
      </c>
      <c r="C50" s="168"/>
      <c r="D50" s="168"/>
      <c r="E50" s="168"/>
      <c r="F50" s="168"/>
      <c r="G50" s="168"/>
      <c r="H50" s="168"/>
      <c r="I50" s="168"/>
      <c r="J50" s="168"/>
      <c r="K50" s="168"/>
      <c r="L50" s="168"/>
      <c r="M50" s="168"/>
    </row>
    <row r="51" spans="1:13" ht="15.6" customHeight="1" x14ac:dyDescent="0.2">
      <c r="A51" s="168" t="s">
        <v>383</v>
      </c>
      <c r="B51" s="168" t="s">
        <v>384</v>
      </c>
      <c r="C51" s="168"/>
      <c r="D51" s="168"/>
      <c r="E51" s="168"/>
      <c r="F51" s="168"/>
      <c r="G51" s="168"/>
      <c r="H51" s="168"/>
      <c r="I51" s="168"/>
      <c r="J51" s="168"/>
      <c r="K51" s="168"/>
      <c r="L51" s="168"/>
      <c r="M51" s="168"/>
    </row>
    <row r="52" spans="1:13" ht="15.6" customHeight="1" x14ac:dyDescent="0.2">
      <c r="A52" s="168" t="s">
        <v>385</v>
      </c>
      <c r="B52" s="168" t="s">
        <v>386</v>
      </c>
      <c r="C52" s="168"/>
      <c r="D52" s="168"/>
      <c r="E52" s="168"/>
      <c r="F52" s="168"/>
      <c r="G52" s="168"/>
      <c r="H52" s="168"/>
      <c r="I52" s="168"/>
      <c r="J52" s="168"/>
      <c r="K52" s="168"/>
      <c r="L52" s="168"/>
      <c r="M52" s="168"/>
    </row>
    <row r="53" spans="1:13" ht="15.6" customHeight="1" x14ac:dyDescent="0.2">
      <c r="A53" s="168" t="s">
        <v>387</v>
      </c>
      <c r="B53" s="168" t="s">
        <v>388</v>
      </c>
      <c r="C53" s="168"/>
      <c r="D53" s="168"/>
      <c r="E53" s="168"/>
      <c r="F53" s="168"/>
      <c r="G53" s="168"/>
      <c r="H53" s="168"/>
      <c r="I53" s="168"/>
      <c r="J53" s="168"/>
      <c r="K53" s="168"/>
      <c r="L53" s="168"/>
      <c r="M53" s="168"/>
    </row>
    <row r="54" spans="1:13" ht="15.6" customHeight="1" x14ac:dyDescent="0.2">
      <c r="A54" s="168" t="s">
        <v>389</v>
      </c>
      <c r="B54" s="168" t="s">
        <v>390</v>
      </c>
      <c r="C54" s="168"/>
      <c r="D54" s="168"/>
      <c r="E54" s="168"/>
      <c r="F54" s="168"/>
      <c r="G54" s="168"/>
      <c r="H54" s="168"/>
      <c r="I54" s="168"/>
      <c r="J54" s="168"/>
      <c r="K54" s="168"/>
      <c r="L54" s="168"/>
      <c r="M54" s="168"/>
    </row>
    <row r="55" spans="1:13" ht="15.6" customHeight="1" x14ac:dyDescent="0.2">
      <c r="A55" s="168" t="s">
        <v>391</v>
      </c>
      <c r="B55" s="168" t="s">
        <v>392</v>
      </c>
      <c r="C55" s="168"/>
      <c r="D55" s="168"/>
      <c r="E55" s="168"/>
      <c r="F55" s="168"/>
      <c r="G55" s="168"/>
      <c r="H55" s="168"/>
      <c r="I55" s="168"/>
      <c r="J55" s="168"/>
      <c r="K55" s="168"/>
      <c r="L55" s="168"/>
      <c r="M55" s="168"/>
    </row>
    <row r="56" spans="1:13" x14ac:dyDescent="0.2">
      <c r="A56" s="169" t="s">
        <v>393</v>
      </c>
      <c r="B56" s="168" t="s">
        <v>394</v>
      </c>
      <c r="C56" s="168"/>
      <c r="D56" s="168"/>
      <c r="E56" s="168"/>
      <c r="F56" s="168"/>
      <c r="G56" s="168"/>
      <c r="H56" s="168"/>
      <c r="I56" s="168"/>
      <c r="J56" s="168"/>
      <c r="K56" s="168"/>
      <c r="L56" s="168"/>
      <c r="M56" s="168"/>
    </row>
    <row r="57" spans="1:13" x14ac:dyDescent="0.2">
      <c r="A57" s="168"/>
      <c r="B57" s="168"/>
      <c r="C57" s="168"/>
      <c r="D57" s="168"/>
      <c r="E57" s="168"/>
      <c r="F57" s="168"/>
      <c r="G57" s="168"/>
      <c r="H57" s="168"/>
      <c r="I57" s="168"/>
      <c r="J57" s="168"/>
      <c r="K57" s="168"/>
      <c r="L57" s="168"/>
      <c r="M57" s="168"/>
    </row>
    <row r="58" spans="1:13" x14ac:dyDescent="0.2">
      <c r="A58" s="168"/>
      <c r="B58" s="168"/>
      <c r="C58" s="168"/>
      <c r="D58" s="168"/>
      <c r="E58" s="168"/>
      <c r="F58" s="168"/>
      <c r="G58" s="168"/>
      <c r="H58" s="168"/>
      <c r="I58" s="168"/>
      <c r="J58" s="168"/>
      <c r="K58" s="168"/>
      <c r="L58" s="168"/>
      <c r="M58" s="168"/>
    </row>
    <row r="59" spans="1:13" x14ac:dyDescent="0.2">
      <c r="A59" s="168"/>
      <c r="B59" s="168"/>
      <c r="C59" s="168"/>
      <c r="D59" s="168"/>
      <c r="E59" s="168"/>
      <c r="F59" s="168"/>
      <c r="G59" s="168"/>
      <c r="H59" s="168"/>
      <c r="I59" s="168"/>
      <c r="J59" s="168"/>
      <c r="K59" s="168"/>
      <c r="L59" s="168"/>
      <c r="M59" s="168"/>
    </row>
  </sheetData>
  <mergeCells count="46">
    <mergeCell ref="O8:O16"/>
    <mergeCell ref="Q8:Q9"/>
    <mergeCell ref="Y9:Y10"/>
    <mergeCell ref="Y11:Y12"/>
    <mergeCell ref="AA11:AA12"/>
    <mergeCell ref="Y13:Y14"/>
    <mergeCell ref="Y15:Y16"/>
    <mergeCell ref="V18:V19"/>
    <mergeCell ref="W18:W19"/>
    <mergeCell ref="Y18:Y19"/>
    <mergeCell ref="AA18:AA19"/>
    <mergeCell ref="Q20:Q21"/>
    <mergeCell ref="R20:R21"/>
    <mergeCell ref="S20:S21"/>
    <mergeCell ref="T20:T21"/>
    <mergeCell ref="U20:U21"/>
    <mergeCell ref="V20:V21"/>
    <mergeCell ref="Q18:Q19"/>
    <mergeCell ref="R18:R19"/>
    <mergeCell ref="S18:S19"/>
    <mergeCell ref="T18:T19"/>
    <mergeCell ref="U18:U19"/>
    <mergeCell ref="W24:W25"/>
    <mergeCell ref="Y24:Y25"/>
    <mergeCell ref="AA24:AA25"/>
    <mergeCell ref="AC24:AC25"/>
    <mergeCell ref="W20:W21"/>
    <mergeCell ref="Y20:Y21"/>
    <mergeCell ref="W22:W23"/>
    <mergeCell ref="Y22:Y23"/>
    <mergeCell ref="O34:O35"/>
    <mergeCell ref="O36:O37"/>
    <mergeCell ref="B38:C38"/>
    <mergeCell ref="U24:U25"/>
    <mergeCell ref="V24:V25"/>
    <mergeCell ref="O17:O25"/>
    <mergeCell ref="Q24:Q25"/>
    <mergeCell ref="R24:R25"/>
    <mergeCell ref="S24:S25"/>
    <mergeCell ref="T24:T25"/>
    <mergeCell ref="Q22:Q23"/>
    <mergeCell ref="R22:R23"/>
    <mergeCell ref="S22:S23"/>
    <mergeCell ref="T22:T23"/>
    <mergeCell ref="U22:U23"/>
    <mergeCell ref="V22:V23"/>
  </mergeCells>
  <dataValidations count="2">
    <dataValidation type="whole" allowBlank="1" showInputMessage="1" showErrorMessage="1" sqref="WWB983056:WWB983065 M65563:M65573 JP65563:JP65573 TL65563:TL65573 ADH65563:ADH65573 AND65563:AND65573 AWZ65563:AWZ65573 BGV65563:BGV65573 BQR65563:BQR65573 CAN65563:CAN65573 CKJ65563:CKJ65573 CUF65563:CUF65573 DEB65563:DEB65573 DNX65563:DNX65573 DXT65563:DXT65573 EHP65563:EHP65573 ERL65563:ERL65573 FBH65563:FBH65573 FLD65563:FLD65573 FUZ65563:FUZ65573 GEV65563:GEV65573 GOR65563:GOR65573 GYN65563:GYN65573 HIJ65563:HIJ65573 HSF65563:HSF65573 ICB65563:ICB65573 ILX65563:ILX65573 IVT65563:IVT65573 JFP65563:JFP65573 JPL65563:JPL65573 JZH65563:JZH65573 KJD65563:KJD65573 KSZ65563:KSZ65573 LCV65563:LCV65573 LMR65563:LMR65573 LWN65563:LWN65573 MGJ65563:MGJ65573 MQF65563:MQF65573 NAB65563:NAB65573 NJX65563:NJX65573 NTT65563:NTT65573 ODP65563:ODP65573 ONL65563:ONL65573 OXH65563:OXH65573 PHD65563:PHD65573 PQZ65563:PQZ65573 QAV65563:QAV65573 QKR65563:QKR65573 QUN65563:QUN65573 REJ65563:REJ65573 ROF65563:ROF65573 RYB65563:RYB65573 SHX65563:SHX65573 SRT65563:SRT65573 TBP65563:TBP65573 TLL65563:TLL65573 TVH65563:TVH65573 UFD65563:UFD65573 UOZ65563:UOZ65573 UYV65563:UYV65573 VIR65563:VIR65573 VSN65563:VSN65573 WCJ65563:WCJ65573 WMF65563:WMF65573 WWB65563:WWB65573 M131099:M131109 JP131099:JP131109 TL131099:TL131109 ADH131099:ADH131109 AND131099:AND131109 AWZ131099:AWZ131109 BGV131099:BGV131109 BQR131099:BQR131109 CAN131099:CAN131109 CKJ131099:CKJ131109 CUF131099:CUF131109 DEB131099:DEB131109 DNX131099:DNX131109 DXT131099:DXT131109 EHP131099:EHP131109 ERL131099:ERL131109 FBH131099:FBH131109 FLD131099:FLD131109 FUZ131099:FUZ131109 GEV131099:GEV131109 GOR131099:GOR131109 GYN131099:GYN131109 HIJ131099:HIJ131109 HSF131099:HSF131109 ICB131099:ICB131109 ILX131099:ILX131109 IVT131099:IVT131109 JFP131099:JFP131109 JPL131099:JPL131109 JZH131099:JZH131109 KJD131099:KJD131109 KSZ131099:KSZ131109 LCV131099:LCV131109 LMR131099:LMR131109 LWN131099:LWN131109 MGJ131099:MGJ131109 MQF131099:MQF131109 NAB131099:NAB131109 NJX131099:NJX131109 NTT131099:NTT131109 ODP131099:ODP131109 ONL131099:ONL131109 OXH131099:OXH131109 PHD131099:PHD131109 PQZ131099:PQZ131109 QAV131099:QAV131109 QKR131099:QKR131109 QUN131099:QUN131109 REJ131099:REJ131109 ROF131099:ROF131109 RYB131099:RYB131109 SHX131099:SHX131109 SRT131099:SRT131109 TBP131099:TBP131109 TLL131099:TLL131109 TVH131099:TVH131109 UFD131099:UFD131109 UOZ131099:UOZ131109 UYV131099:UYV131109 VIR131099:VIR131109 VSN131099:VSN131109 WCJ131099:WCJ131109 WMF131099:WMF131109 WWB131099:WWB131109 M196635:M196645 JP196635:JP196645 TL196635:TL196645 ADH196635:ADH196645 AND196635:AND196645 AWZ196635:AWZ196645 BGV196635:BGV196645 BQR196635:BQR196645 CAN196635:CAN196645 CKJ196635:CKJ196645 CUF196635:CUF196645 DEB196635:DEB196645 DNX196635:DNX196645 DXT196635:DXT196645 EHP196635:EHP196645 ERL196635:ERL196645 FBH196635:FBH196645 FLD196635:FLD196645 FUZ196635:FUZ196645 GEV196635:GEV196645 GOR196635:GOR196645 GYN196635:GYN196645 HIJ196635:HIJ196645 HSF196635:HSF196645 ICB196635:ICB196645 ILX196635:ILX196645 IVT196635:IVT196645 JFP196635:JFP196645 JPL196635:JPL196645 JZH196635:JZH196645 KJD196635:KJD196645 KSZ196635:KSZ196645 LCV196635:LCV196645 LMR196635:LMR196645 LWN196635:LWN196645 MGJ196635:MGJ196645 MQF196635:MQF196645 NAB196635:NAB196645 NJX196635:NJX196645 NTT196635:NTT196645 ODP196635:ODP196645 ONL196635:ONL196645 OXH196635:OXH196645 PHD196635:PHD196645 PQZ196635:PQZ196645 QAV196635:QAV196645 QKR196635:QKR196645 QUN196635:QUN196645 REJ196635:REJ196645 ROF196635:ROF196645 RYB196635:RYB196645 SHX196635:SHX196645 SRT196635:SRT196645 TBP196635:TBP196645 TLL196635:TLL196645 TVH196635:TVH196645 UFD196635:UFD196645 UOZ196635:UOZ196645 UYV196635:UYV196645 VIR196635:VIR196645 VSN196635:VSN196645 WCJ196635:WCJ196645 WMF196635:WMF196645 WWB196635:WWB196645 M262171:M262181 JP262171:JP262181 TL262171:TL262181 ADH262171:ADH262181 AND262171:AND262181 AWZ262171:AWZ262181 BGV262171:BGV262181 BQR262171:BQR262181 CAN262171:CAN262181 CKJ262171:CKJ262181 CUF262171:CUF262181 DEB262171:DEB262181 DNX262171:DNX262181 DXT262171:DXT262181 EHP262171:EHP262181 ERL262171:ERL262181 FBH262171:FBH262181 FLD262171:FLD262181 FUZ262171:FUZ262181 GEV262171:GEV262181 GOR262171:GOR262181 GYN262171:GYN262181 HIJ262171:HIJ262181 HSF262171:HSF262181 ICB262171:ICB262181 ILX262171:ILX262181 IVT262171:IVT262181 JFP262171:JFP262181 JPL262171:JPL262181 JZH262171:JZH262181 KJD262171:KJD262181 KSZ262171:KSZ262181 LCV262171:LCV262181 LMR262171:LMR262181 LWN262171:LWN262181 MGJ262171:MGJ262181 MQF262171:MQF262181 NAB262171:NAB262181 NJX262171:NJX262181 NTT262171:NTT262181 ODP262171:ODP262181 ONL262171:ONL262181 OXH262171:OXH262181 PHD262171:PHD262181 PQZ262171:PQZ262181 QAV262171:QAV262181 QKR262171:QKR262181 QUN262171:QUN262181 REJ262171:REJ262181 ROF262171:ROF262181 RYB262171:RYB262181 SHX262171:SHX262181 SRT262171:SRT262181 TBP262171:TBP262181 TLL262171:TLL262181 TVH262171:TVH262181 UFD262171:UFD262181 UOZ262171:UOZ262181 UYV262171:UYV262181 VIR262171:VIR262181 VSN262171:VSN262181 WCJ262171:WCJ262181 WMF262171:WMF262181 WWB262171:WWB262181 M327707:M327717 JP327707:JP327717 TL327707:TL327717 ADH327707:ADH327717 AND327707:AND327717 AWZ327707:AWZ327717 BGV327707:BGV327717 BQR327707:BQR327717 CAN327707:CAN327717 CKJ327707:CKJ327717 CUF327707:CUF327717 DEB327707:DEB327717 DNX327707:DNX327717 DXT327707:DXT327717 EHP327707:EHP327717 ERL327707:ERL327717 FBH327707:FBH327717 FLD327707:FLD327717 FUZ327707:FUZ327717 GEV327707:GEV327717 GOR327707:GOR327717 GYN327707:GYN327717 HIJ327707:HIJ327717 HSF327707:HSF327717 ICB327707:ICB327717 ILX327707:ILX327717 IVT327707:IVT327717 JFP327707:JFP327717 JPL327707:JPL327717 JZH327707:JZH327717 KJD327707:KJD327717 KSZ327707:KSZ327717 LCV327707:LCV327717 LMR327707:LMR327717 LWN327707:LWN327717 MGJ327707:MGJ327717 MQF327707:MQF327717 NAB327707:NAB327717 NJX327707:NJX327717 NTT327707:NTT327717 ODP327707:ODP327717 ONL327707:ONL327717 OXH327707:OXH327717 PHD327707:PHD327717 PQZ327707:PQZ327717 QAV327707:QAV327717 QKR327707:QKR327717 QUN327707:QUN327717 REJ327707:REJ327717 ROF327707:ROF327717 RYB327707:RYB327717 SHX327707:SHX327717 SRT327707:SRT327717 TBP327707:TBP327717 TLL327707:TLL327717 TVH327707:TVH327717 UFD327707:UFD327717 UOZ327707:UOZ327717 UYV327707:UYV327717 VIR327707:VIR327717 VSN327707:VSN327717 WCJ327707:WCJ327717 WMF327707:WMF327717 WWB327707:WWB327717 M393243:M393253 JP393243:JP393253 TL393243:TL393253 ADH393243:ADH393253 AND393243:AND393253 AWZ393243:AWZ393253 BGV393243:BGV393253 BQR393243:BQR393253 CAN393243:CAN393253 CKJ393243:CKJ393253 CUF393243:CUF393253 DEB393243:DEB393253 DNX393243:DNX393253 DXT393243:DXT393253 EHP393243:EHP393253 ERL393243:ERL393253 FBH393243:FBH393253 FLD393243:FLD393253 FUZ393243:FUZ393253 GEV393243:GEV393253 GOR393243:GOR393253 GYN393243:GYN393253 HIJ393243:HIJ393253 HSF393243:HSF393253 ICB393243:ICB393253 ILX393243:ILX393253 IVT393243:IVT393253 JFP393243:JFP393253 JPL393243:JPL393253 JZH393243:JZH393253 KJD393243:KJD393253 KSZ393243:KSZ393253 LCV393243:LCV393253 LMR393243:LMR393253 LWN393243:LWN393253 MGJ393243:MGJ393253 MQF393243:MQF393253 NAB393243:NAB393253 NJX393243:NJX393253 NTT393243:NTT393253 ODP393243:ODP393253 ONL393243:ONL393253 OXH393243:OXH393253 PHD393243:PHD393253 PQZ393243:PQZ393253 QAV393243:QAV393253 QKR393243:QKR393253 QUN393243:QUN393253 REJ393243:REJ393253 ROF393243:ROF393253 RYB393243:RYB393253 SHX393243:SHX393253 SRT393243:SRT393253 TBP393243:TBP393253 TLL393243:TLL393253 TVH393243:TVH393253 UFD393243:UFD393253 UOZ393243:UOZ393253 UYV393243:UYV393253 VIR393243:VIR393253 VSN393243:VSN393253 WCJ393243:WCJ393253 WMF393243:WMF393253 WWB393243:WWB393253 M458779:M458789 JP458779:JP458789 TL458779:TL458789 ADH458779:ADH458789 AND458779:AND458789 AWZ458779:AWZ458789 BGV458779:BGV458789 BQR458779:BQR458789 CAN458779:CAN458789 CKJ458779:CKJ458789 CUF458779:CUF458789 DEB458779:DEB458789 DNX458779:DNX458789 DXT458779:DXT458789 EHP458779:EHP458789 ERL458779:ERL458789 FBH458779:FBH458789 FLD458779:FLD458789 FUZ458779:FUZ458789 GEV458779:GEV458789 GOR458779:GOR458789 GYN458779:GYN458789 HIJ458779:HIJ458789 HSF458779:HSF458789 ICB458779:ICB458789 ILX458779:ILX458789 IVT458779:IVT458789 JFP458779:JFP458789 JPL458779:JPL458789 JZH458779:JZH458789 KJD458779:KJD458789 KSZ458779:KSZ458789 LCV458779:LCV458789 LMR458779:LMR458789 LWN458779:LWN458789 MGJ458779:MGJ458789 MQF458779:MQF458789 NAB458779:NAB458789 NJX458779:NJX458789 NTT458779:NTT458789 ODP458779:ODP458789 ONL458779:ONL458789 OXH458779:OXH458789 PHD458779:PHD458789 PQZ458779:PQZ458789 QAV458779:QAV458789 QKR458779:QKR458789 QUN458779:QUN458789 REJ458779:REJ458789 ROF458779:ROF458789 RYB458779:RYB458789 SHX458779:SHX458789 SRT458779:SRT458789 TBP458779:TBP458789 TLL458779:TLL458789 TVH458779:TVH458789 UFD458779:UFD458789 UOZ458779:UOZ458789 UYV458779:UYV458789 VIR458779:VIR458789 VSN458779:VSN458789 WCJ458779:WCJ458789 WMF458779:WMF458789 WWB458779:WWB458789 M524315:M524325 JP524315:JP524325 TL524315:TL524325 ADH524315:ADH524325 AND524315:AND524325 AWZ524315:AWZ524325 BGV524315:BGV524325 BQR524315:BQR524325 CAN524315:CAN524325 CKJ524315:CKJ524325 CUF524315:CUF524325 DEB524315:DEB524325 DNX524315:DNX524325 DXT524315:DXT524325 EHP524315:EHP524325 ERL524315:ERL524325 FBH524315:FBH524325 FLD524315:FLD524325 FUZ524315:FUZ524325 GEV524315:GEV524325 GOR524315:GOR524325 GYN524315:GYN524325 HIJ524315:HIJ524325 HSF524315:HSF524325 ICB524315:ICB524325 ILX524315:ILX524325 IVT524315:IVT524325 JFP524315:JFP524325 JPL524315:JPL524325 JZH524315:JZH524325 KJD524315:KJD524325 KSZ524315:KSZ524325 LCV524315:LCV524325 LMR524315:LMR524325 LWN524315:LWN524325 MGJ524315:MGJ524325 MQF524315:MQF524325 NAB524315:NAB524325 NJX524315:NJX524325 NTT524315:NTT524325 ODP524315:ODP524325 ONL524315:ONL524325 OXH524315:OXH524325 PHD524315:PHD524325 PQZ524315:PQZ524325 QAV524315:QAV524325 QKR524315:QKR524325 QUN524315:QUN524325 REJ524315:REJ524325 ROF524315:ROF524325 RYB524315:RYB524325 SHX524315:SHX524325 SRT524315:SRT524325 TBP524315:TBP524325 TLL524315:TLL524325 TVH524315:TVH524325 UFD524315:UFD524325 UOZ524315:UOZ524325 UYV524315:UYV524325 VIR524315:VIR524325 VSN524315:VSN524325 WCJ524315:WCJ524325 WMF524315:WMF524325 WWB524315:WWB524325 M589851:M589861 JP589851:JP589861 TL589851:TL589861 ADH589851:ADH589861 AND589851:AND589861 AWZ589851:AWZ589861 BGV589851:BGV589861 BQR589851:BQR589861 CAN589851:CAN589861 CKJ589851:CKJ589861 CUF589851:CUF589861 DEB589851:DEB589861 DNX589851:DNX589861 DXT589851:DXT589861 EHP589851:EHP589861 ERL589851:ERL589861 FBH589851:FBH589861 FLD589851:FLD589861 FUZ589851:FUZ589861 GEV589851:GEV589861 GOR589851:GOR589861 GYN589851:GYN589861 HIJ589851:HIJ589861 HSF589851:HSF589861 ICB589851:ICB589861 ILX589851:ILX589861 IVT589851:IVT589861 JFP589851:JFP589861 JPL589851:JPL589861 JZH589851:JZH589861 KJD589851:KJD589861 KSZ589851:KSZ589861 LCV589851:LCV589861 LMR589851:LMR589861 LWN589851:LWN589861 MGJ589851:MGJ589861 MQF589851:MQF589861 NAB589851:NAB589861 NJX589851:NJX589861 NTT589851:NTT589861 ODP589851:ODP589861 ONL589851:ONL589861 OXH589851:OXH589861 PHD589851:PHD589861 PQZ589851:PQZ589861 QAV589851:QAV589861 QKR589851:QKR589861 QUN589851:QUN589861 REJ589851:REJ589861 ROF589851:ROF589861 RYB589851:RYB589861 SHX589851:SHX589861 SRT589851:SRT589861 TBP589851:TBP589861 TLL589851:TLL589861 TVH589851:TVH589861 UFD589851:UFD589861 UOZ589851:UOZ589861 UYV589851:UYV589861 VIR589851:VIR589861 VSN589851:VSN589861 WCJ589851:WCJ589861 WMF589851:WMF589861 WWB589851:WWB589861 M655387:M655397 JP655387:JP655397 TL655387:TL655397 ADH655387:ADH655397 AND655387:AND655397 AWZ655387:AWZ655397 BGV655387:BGV655397 BQR655387:BQR655397 CAN655387:CAN655397 CKJ655387:CKJ655397 CUF655387:CUF655397 DEB655387:DEB655397 DNX655387:DNX655397 DXT655387:DXT655397 EHP655387:EHP655397 ERL655387:ERL655397 FBH655387:FBH655397 FLD655387:FLD655397 FUZ655387:FUZ655397 GEV655387:GEV655397 GOR655387:GOR655397 GYN655387:GYN655397 HIJ655387:HIJ655397 HSF655387:HSF655397 ICB655387:ICB655397 ILX655387:ILX655397 IVT655387:IVT655397 JFP655387:JFP655397 JPL655387:JPL655397 JZH655387:JZH655397 KJD655387:KJD655397 KSZ655387:KSZ655397 LCV655387:LCV655397 LMR655387:LMR655397 LWN655387:LWN655397 MGJ655387:MGJ655397 MQF655387:MQF655397 NAB655387:NAB655397 NJX655387:NJX655397 NTT655387:NTT655397 ODP655387:ODP655397 ONL655387:ONL655397 OXH655387:OXH655397 PHD655387:PHD655397 PQZ655387:PQZ655397 QAV655387:QAV655397 QKR655387:QKR655397 QUN655387:QUN655397 REJ655387:REJ655397 ROF655387:ROF655397 RYB655387:RYB655397 SHX655387:SHX655397 SRT655387:SRT655397 TBP655387:TBP655397 TLL655387:TLL655397 TVH655387:TVH655397 UFD655387:UFD655397 UOZ655387:UOZ655397 UYV655387:UYV655397 VIR655387:VIR655397 VSN655387:VSN655397 WCJ655387:WCJ655397 WMF655387:WMF655397 WWB655387:WWB655397 M720923:M720933 JP720923:JP720933 TL720923:TL720933 ADH720923:ADH720933 AND720923:AND720933 AWZ720923:AWZ720933 BGV720923:BGV720933 BQR720923:BQR720933 CAN720923:CAN720933 CKJ720923:CKJ720933 CUF720923:CUF720933 DEB720923:DEB720933 DNX720923:DNX720933 DXT720923:DXT720933 EHP720923:EHP720933 ERL720923:ERL720933 FBH720923:FBH720933 FLD720923:FLD720933 FUZ720923:FUZ720933 GEV720923:GEV720933 GOR720923:GOR720933 GYN720923:GYN720933 HIJ720923:HIJ720933 HSF720923:HSF720933 ICB720923:ICB720933 ILX720923:ILX720933 IVT720923:IVT720933 JFP720923:JFP720933 JPL720923:JPL720933 JZH720923:JZH720933 KJD720923:KJD720933 KSZ720923:KSZ720933 LCV720923:LCV720933 LMR720923:LMR720933 LWN720923:LWN720933 MGJ720923:MGJ720933 MQF720923:MQF720933 NAB720923:NAB720933 NJX720923:NJX720933 NTT720923:NTT720933 ODP720923:ODP720933 ONL720923:ONL720933 OXH720923:OXH720933 PHD720923:PHD720933 PQZ720923:PQZ720933 QAV720923:QAV720933 QKR720923:QKR720933 QUN720923:QUN720933 REJ720923:REJ720933 ROF720923:ROF720933 RYB720923:RYB720933 SHX720923:SHX720933 SRT720923:SRT720933 TBP720923:TBP720933 TLL720923:TLL720933 TVH720923:TVH720933 UFD720923:UFD720933 UOZ720923:UOZ720933 UYV720923:UYV720933 VIR720923:VIR720933 VSN720923:VSN720933 WCJ720923:WCJ720933 WMF720923:WMF720933 WWB720923:WWB720933 M786459:M786469 JP786459:JP786469 TL786459:TL786469 ADH786459:ADH786469 AND786459:AND786469 AWZ786459:AWZ786469 BGV786459:BGV786469 BQR786459:BQR786469 CAN786459:CAN786469 CKJ786459:CKJ786469 CUF786459:CUF786469 DEB786459:DEB786469 DNX786459:DNX786469 DXT786459:DXT786469 EHP786459:EHP786469 ERL786459:ERL786469 FBH786459:FBH786469 FLD786459:FLD786469 FUZ786459:FUZ786469 GEV786459:GEV786469 GOR786459:GOR786469 GYN786459:GYN786469 HIJ786459:HIJ786469 HSF786459:HSF786469 ICB786459:ICB786469 ILX786459:ILX786469 IVT786459:IVT786469 JFP786459:JFP786469 JPL786459:JPL786469 JZH786459:JZH786469 KJD786459:KJD786469 KSZ786459:KSZ786469 LCV786459:LCV786469 LMR786459:LMR786469 LWN786459:LWN786469 MGJ786459:MGJ786469 MQF786459:MQF786469 NAB786459:NAB786469 NJX786459:NJX786469 NTT786459:NTT786469 ODP786459:ODP786469 ONL786459:ONL786469 OXH786459:OXH786469 PHD786459:PHD786469 PQZ786459:PQZ786469 QAV786459:QAV786469 QKR786459:QKR786469 QUN786459:QUN786469 REJ786459:REJ786469 ROF786459:ROF786469 RYB786459:RYB786469 SHX786459:SHX786469 SRT786459:SRT786469 TBP786459:TBP786469 TLL786459:TLL786469 TVH786459:TVH786469 UFD786459:UFD786469 UOZ786459:UOZ786469 UYV786459:UYV786469 VIR786459:VIR786469 VSN786459:VSN786469 WCJ786459:WCJ786469 WMF786459:WMF786469 WWB786459:WWB786469 M851995:M852005 JP851995:JP852005 TL851995:TL852005 ADH851995:ADH852005 AND851995:AND852005 AWZ851995:AWZ852005 BGV851995:BGV852005 BQR851995:BQR852005 CAN851995:CAN852005 CKJ851995:CKJ852005 CUF851995:CUF852005 DEB851995:DEB852005 DNX851995:DNX852005 DXT851995:DXT852005 EHP851995:EHP852005 ERL851995:ERL852005 FBH851995:FBH852005 FLD851995:FLD852005 FUZ851995:FUZ852005 GEV851995:GEV852005 GOR851995:GOR852005 GYN851995:GYN852005 HIJ851995:HIJ852005 HSF851995:HSF852005 ICB851995:ICB852005 ILX851995:ILX852005 IVT851995:IVT852005 JFP851995:JFP852005 JPL851995:JPL852005 JZH851995:JZH852005 KJD851995:KJD852005 KSZ851995:KSZ852005 LCV851995:LCV852005 LMR851995:LMR852005 LWN851995:LWN852005 MGJ851995:MGJ852005 MQF851995:MQF852005 NAB851995:NAB852005 NJX851995:NJX852005 NTT851995:NTT852005 ODP851995:ODP852005 ONL851995:ONL852005 OXH851995:OXH852005 PHD851995:PHD852005 PQZ851995:PQZ852005 QAV851995:QAV852005 QKR851995:QKR852005 QUN851995:QUN852005 REJ851995:REJ852005 ROF851995:ROF852005 RYB851995:RYB852005 SHX851995:SHX852005 SRT851995:SRT852005 TBP851995:TBP852005 TLL851995:TLL852005 TVH851995:TVH852005 UFD851995:UFD852005 UOZ851995:UOZ852005 UYV851995:UYV852005 VIR851995:VIR852005 VSN851995:VSN852005 WCJ851995:WCJ852005 WMF851995:WMF852005 WWB851995:WWB852005 M917531:M917541 JP917531:JP917541 TL917531:TL917541 ADH917531:ADH917541 AND917531:AND917541 AWZ917531:AWZ917541 BGV917531:BGV917541 BQR917531:BQR917541 CAN917531:CAN917541 CKJ917531:CKJ917541 CUF917531:CUF917541 DEB917531:DEB917541 DNX917531:DNX917541 DXT917531:DXT917541 EHP917531:EHP917541 ERL917531:ERL917541 FBH917531:FBH917541 FLD917531:FLD917541 FUZ917531:FUZ917541 GEV917531:GEV917541 GOR917531:GOR917541 GYN917531:GYN917541 HIJ917531:HIJ917541 HSF917531:HSF917541 ICB917531:ICB917541 ILX917531:ILX917541 IVT917531:IVT917541 JFP917531:JFP917541 JPL917531:JPL917541 JZH917531:JZH917541 KJD917531:KJD917541 KSZ917531:KSZ917541 LCV917531:LCV917541 LMR917531:LMR917541 LWN917531:LWN917541 MGJ917531:MGJ917541 MQF917531:MQF917541 NAB917531:NAB917541 NJX917531:NJX917541 NTT917531:NTT917541 ODP917531:ODP917541 ONL917531:ONL917541 OXH917531:OXH917541 PHD917531:PHD917541 PQZ917531:PQZ917541 QAV917531:QAV917541 QKR917531:QKR917541 QUN917531:QUN917541 REJ917531:REJ917541 ROF917531:ROF917541 RYB917531:RYB917541 SHX917531:SHX917541 SRT917531:SRT917541 TBP917531:TBP917541 TLL917531:TLL917541 TVH917531:TVH917541 UFD917531:UFD917541 UOZ917531:UOZ917541 UYV917531:UYV917541 VIR917531:VIR917541 VSN917531:VSN917541 WCJ917531:WCJ917541 WMF917531:WMF917541 WWB917531:WWB917541 M983067:M983077 JP983067:JP983077 TL983067:TL983077 ADH983067:ADH983077 AND983067:AND983077 AWZ983067:AWZ983077 BGV983067:BGV983077 BQR983067:BQR983077 CAN983067:CAN983077 CKJ983067:CKJ983077 CUF983067:CUF983077 DEB983067:DEB983077 DNX983067:DNX983077 DXT983067:DXT983077 EHP983067:EHP983077 ERL983067:ERL983077 FBH983067:FBH983077 FLD983067:FLD983077 FUZ983067:FUZ983077 GEV983067:GEV983077 GOR983067:GOR983077 GYN983067:GYN983077 HIJ983067:HIJ983077 HSF983067:HSF983077 ICB983067:ICB983077 ILX983067:ILX983077 IVT983067:IVT983077 JFP983067:JFP983077 JPL983067:JPL983077 JZH983067:JZH983077 KJD983067:KJD983077 KSZ983067:KSZ983077 LCV983067:LCV983077 LMR983067:LMR983077 LWN983067:LWN983077 MGJ983067:MGJ983077 MQF983067:MQF983077 NAB983067:NAB983077 NJX983067:NJX983077 NTT983067:NTT983077 ODP983067:ODP983077 ONL983067:ONL983077 OXH983067:OXH983077 PHD983067:PHD983077 PQZ983067:PQZ983077 QAV983067:QAV983077 QKR983067:QKR983077 QUN983067:QUN983077 REJ983067:REJ983077 ROF983067:ROF983077 RYB983067:RYB983077 SHX983067:SHX983077 SRT983067:SRT983077 TBP983067:TBP983077 TLL983067:TLL983077 TVH983067:TVH983077 UFD983067:UFD983077 UOZ983067:UOZ983077 UYV983067:UYV983077 VIR983067:VIR983077 VSN983067:VSN983077 WCJ983067:WCJ983077 WMF983067:WMF983077 WWB983067:WWB983077 M16:M25 JP16:JP25 TL16:TL25 ADH16:ADH25 AND16:AND25 AWZ16:AWZ25 BGV16:BGV25 BQR16:BQR25 CAN16:CAN25 CKJ16:CKJ25 CUF16:CUF25 DEB16:DEB25 DNX16:DNX25 DXT16:DXT25 EHP16:EHP25 ERL16:ERL25 FBH16:FBH25 FLD16:FLD25 FUZ16:FUZ25 GEV16:GEV25 GOR16:GOR25 GYN16:GYN25 HIJ16:HIJ25 HSF16:HSF25 ICB16:ICB25 ILX16:ILX25 IVT16:IVT25 JFP16:JFP25 JPL16:JPL25 JZH16:JZH25 KJD16:KJD25 KSZ16:KSZ25 LCV16:LCV25 LMR16:LMR25 LWN16:LWN25 MGJ16:MGJ25 MQF16:MQF25 NAB16:NAB25 NJX16:NJX25 NTT16:NTT25 ODP16:ODP25 ONL16:ONL25 OXH16:OXH25 PHD16:PHD25 PQZ16:PQZ25 QAV16:QAV25 QKR16:QKR25 QUN16:QUN25 REJ16:REJ25 ROF16:ROF25 RYB16:RYB25 SHX16:SHX25 SRT16:SRT25 TBP16:TBP25 TLL16:TLL25 TVH16:TVH25 UFD16:UFD25 UOZ16:UOZ25 UYV16:UYV25 VIR16:VIR25 VSN16:VSN25 WCJ16:WCJ25 WMF16:WMF25 WWB16:WWB25 M65552:M65561 JP65552:JP65561 TL65552:TL65561 ADH65552:ADH65561 AND65552:AND65561 AWZ65552:AWZ65561 BGV65552:BGV65561 BQR65552:BQR65561 CAN65552:CAN65561 CKJ65552:CKJ65561 CUF65552:CUF65561 DEB65552:DEB65561 DNX65552:DNX65561 DXT65552:DXT65561 EHP65552:EHP65561 ERL65552:ERL65561 FBH65552:FBH65561 FLD65552:FLD65561 FUZ65552:FUZ65561 GEV65552:GEV65561 GOR65552:GOR65561 GYN65552:GYN65561 HIJ65552:HIJ65561 HSF65552:HSF65561 ICB65552:ICB65561 ILX65552:ILX65561 IVT65552:IVT65561 JFP65552:JFP65561 JPL65552:JPL65561 JZH65552:JZH65561 KJD65552:KJD65561 KSZ65552:KSZ65561 LCV65552:LCV65561 LMR65552:LMR65561 LWN65552:LWN65561 MGJ65552:MGJ65561 MQF65552:MQF65561 NAB65552:NAB65561 NJX65552:NJX65561 NTT65552:NTT65561 ODP65552:ODP65561 ONL65552:ONL65561 OXH65552:OXH65561 PHD65552:PHD65561 PQZ65552:PQZ65561 QAV65552:QAV65561 QKR65552:QKR65561 QUN65552:QUN65561 REJ65552:REJ65561 ROF65552:ROF65561 RYB65552:RYB65561 SHX65552:SHX65561 SRT65552:SRT65561 TBP65552:TBP65561 TLL65552:TLL65561 TVH65552:TVH65561 UFD65552:UFD65561 UOZ65552:UOZ65561 UYV65552:UYV65561 VIR65552:VIR65561 VSN65552:VSN65561 WCJ65552:WCJ65561 WMF65552:WMF65561 WWB65552:WWB65561 M131088:M131097 JP131088:JP131097 TL131088:TL131097 ADH131088:ADH131097 AND131088:AND131097 AWZ131088:AWZ131097 BGV131088:BGV131097 BQR131088:BQR131097 CAN131088:CAN131097 CKJ131088:CKJ131097 CUF131088:CUF131097 DEB131088:DEB131097 DNX131088:DNX131097 DXT131088:DXT131097 EHP131088:EHP131097 ERL131088:ERL131097 FBH131088:FBH131097 FLD131088:FLD131097 FUZ131088:FUZ131097 GEV131088:GEV131097 GOR131088:GOR131097 GYN131088:GYN131097 HIJ131088:HIJ131097 HSF131088:HSF131097 ICB131088:ICB131097 ILX131088:ILX131097 IVT131088:IVT131097 JFP131088:JFP131097 JPL131088:JPL131097 JZH131088:JZH131097 KJD131088:KJD131097 KSZ131088:KSZ131097 LCV131088:LCV131097 LMR131088:LMR131097 LWN131088:LWN131097 MGJ131088:MGJ131097 MQF131088:MQF131097 NAB131088:NAB131097 NJX131088:NJX131097 NTT131088:NTT131097 ODP131088:ODP131097 ONL131088:ONL131097 OXH131088:OXH131097 PHD131088:PHD131097 PQZ131088:PQZ131097 QAV131088:QAV131097 QKR131088:QKR131097 QUN131088:QUN131097 REJ131088:REJ131097 ROF131088:ROF131097 RYB131088:RYB131097 SHX131088:SHX131097 SRT131088:SRT131097 TBP131088:TBP131097 TLL131088:TLL131097 TVH131088:TVH131097 UFD131088:UFD131097 UOZ131088:UOZ131097 UYV131088:UYV131097 VIR131088:VIR131097 VSN131088:VSN131097 WCJ131088:WCJ131097 WMF131088:WMF131097 WWB131088:WWB131097 M196624:M196633 JP196624:JP196633 TL196624:TL196633 ADH196624:ADH196633 AND196624:AND196633 AWZ196624:AWZ196633 BGV196624:BGV196633 BQR196624:BQR196633 CAN196624:CAN196633 CKJ196624:CKJ196633 CUF196624:CUF196633 DEB196624:DEB196633 DNX196624:DNX196633 DXT196624:DXT196633 EHP196624:EHP196633 ERL196624:ERL196633 FBH196624:FBH196633 FLD196624:FLD196633 FUZ196624:FUZ196633 GEV196624:GEV196633 GOR196624:GOR196633 GYN196624:GYN196633 HIJ196624:HIJ196633 HSF196624:HSF196633 ICB196624:ICB196633 ILX196624:ILX196633 IVT196624:IVT196633 JFP196624:JFP196633 JPL196624:JPL196633 JZH196624:JZH196633 KJD196624:KJD196633 KSZ196624:KSZ196633 LCV196624:LCV196633 LMR196624:LMR196633 LWN196624:LWN196633 MGJ196624:MGJ196633 MQF196624:MQF196633 NAB196624:NAB196633 NJX196624:NJX196633 NTT196624:NTT196633 ODP196624:ODP196633 ONL196624:ONL196633 OXH196624:OXH196633 PHD196624:PHD196633 PQZ196624:PQZ196633 QAV196624:QAV196633 QKR196624:QKR196633 QUN196624:QUN196633 REJ196624:REJ196633 ROF196624:ROF196633 RYB196624:RYB196633 SHX196624:SHX196633 SRT196624:SRT196633 TBP196624:TBP196633 TLL196624:TLL196633 TVH196624:TVH196633 UFD196624:UFD196633 UOZ196624:UOZ196633 UYV196624:UYV196633 VIR196624:VIR196633 VSN196624:VSN196633 WCJ196624:WCJ196633 WMF196624:WMF196633 WWB196624:WWB196633 M262160:M262169 JP262160:JP262169 TL262160:TL262169 ADH262160:ADH262169 AND262160:AND262169 AWZ262160:AWZ262169 BGV262160:BGV262169 BQR262160:BQR262169 CAN262160:CAN262169 CKJ262160:CKJ262169 CUF262160:CUF262169 DEB262160:DEB262169 DNX262160:DNX262169 DXT262160:DXT262169 EHP262160:EHP262169 ERL262160:ERL262169 FBH262160:FBH262169 FLD262160:FLD262169 FUZ262160:FUZ262169 GEV262160:GEV262169 GOR262160:GOR262169 GYN262160:GYN262169 HIJ262160:HIJ262169 HSF262160:HSF262169 ICB262160:ICB262169 ILX262160:ILX262169 IVT262160:IVT262169 JFP262160:JFP262169 JPL262160:JPL262169 JZH262160:JZH262169 KJD262160:KJD262169 KSZ262160:KSZ262169 LCV262160:LCV262169 LMR262160:LMR262169 LWN262160:LWN262169 MGJ262160:MGJ262169 MQF262160:MQF262169 NAB262160:NAB262169 NJX262160:NJX262169 NTT262160:NTT262169 ODP262160:ODP262169 ONL262160:ONL262169 OXH262160:OXH262169 PHD262160:PHD262169 PQZ262160:PQZ262169 QAV262160:QAV262169 QKR262160:QKR262169 QUN262160:QUN262169 REJ262160:REJ262169 ROF262160:ROF262169 RYB262160:RYB262169 SHX262160:SHX262169 SRT262160:SRT262169 TBP262160:TBP262169 TLL262160:TLL262169 TVH262160:TVH262169 UFD262160:UFD262169 UOZ262160:UOZ262169 UYV262160:UYV262169 VIR262160:VIR262169 VSN262160:VSN262169 WCJ262160:WCJ262169 WMF262160:WMF262169 WWB262160:WWB262169 M327696:M327705 JP327696:JP327705 TL327696:TL327705 ADH327696:ADH327705 AND327696:AND327705 AWZ327696:AWZ327705 BGV327696:BGV327705 BQR327696:BQR327705 CAN327696:CAN327705 CKJ327696:CKJ327705 CUF327696:CUF327705 DEB327696:DEB327705 DNX327696:DNX327705 DXT327696:DXT327705 EHP327696:EHP327705 ERL327696:ERL327705 FBH327696:FBH327705 FLD327696:FLD327705 FUZ327696:FUZ327705 GEV327696:GEV327705 GOR327696:GOR327705 GYN327696:GYN327705 HIJ327696:HIJ327705 HSF327696:HSF327705 ICB327696:ICB327705 ILX327696:ILX327705 IVT327696:IVT327705 JFP327696:JFP327705 JPL327696:JPL327705 JZH327696:JZH327705 KJD327696:KJD327705 KSZ327696:KSZ327705 LCV327696:LCV327705 LMR327696:LMR327705 LWN327696:LWN327705 MGJ327696:MGJ327705 MQF327696:MQF327705 NAB327696:NAB327705 NJX327696:NJX327705 NTT327696:NTT327705 ODP327696:ODP327705 ONL327696:ONL327705 OXH327696:OXH327705 PHD327696:PHD327705 PQZ327696:PQZ327705 QAV327696:QAV327705 QKR327696:QKR327705 QUN327696:QUN327705 REJ327696:REJ327705 ROF327696:ROF327705 RYB327696:RYB327705 SHX327696:SHX327705 SRT327696:SRT327705 TBP327696:TBP327705 TLL327696:TLL327705 TVH327696:TVH327705 UFD327696:UFD327705 UOZ327696:UOZ327705 UYV327696:UYV327705 VIR327696:VIR327705 VSN327696:VSN327705 WCJ327696:WCJ327705 WMF327696:WMF327705 WWB327696:WWB327705 M393232:M393241 JP393232:JP393241 TL393232:TL393241 ADH393232:ADH393241 AND393232:AND393241 AWZ393232:AWZ393241 BGV393232:BGV393241 BQR393232:BQR393241 CAN393232:CAN393241 CKJ393232:CKJ393241 CUF393232:CUF393241 DEB393232:DEB393241 DNX393232:DNX393241 DXT393232:DXT393241 EHP393232:EHP393241 ERL393232:ERL393241 FBH393232:FBH393241 FLD393232:FLD393241 FUZ393232:FUZ393241 GEV393232:GEV393241 GOR393232:GOR393241 GYN393232:GYN393241 HIJ393232:HIJ393241 HSF393232:HSF393241 ICB393232:ICB393241 ILX393232:ILX393241 IVT393232:IVT393241 JFP393232:JFP393241 JPL393232:JPL393241 JZH393232:JZH393241 KJD393232:KJD393241 KSZ393232:KSZ393241 LCV393232:LCV393241 LMR393232:LMR393241 LWN393232:LWN393241 MGJ393232:MGJ393241 MQF393232:MQF393241 NAB393232:NAB393241 NJX393232:NJX393241 NTT393232:NTT393241 ODP393232:ODP393241 ONL393232:ONL393241 OXH393232:OXH393241 PHD393232:PHD393241 PQZ393232:PQZ393241 QAV393232:QAV393241 QKR393232:QKR393241 QUN393232:QUN393241 REJ393232:REJ393241 ROF393232:ROF393241 RYB393232:RYB393241 SHX393232:SHX393241 SRT393232:SRT393241 TBP393232:TBP393241 TLL393232:TLL393241 TVH393232:TVH393241 UFD393232:UFD393241 UOZ393232:UOZ393241 UYV393232:UYV393241 VIR393232:VIR393241 VSN393232:VSN393241 WCJ393232:WCJ393241 WMF393232:WMF393241 WWB393232:WWB393241 M458768:M458777 JP458768:JP458777 TL458768:TL458777 ADH458768:ADH458777 AND458768:AND458777 AWZ458768:AWZ458777 BGV458768:BGV458777 BQR458768:BQR458777 CAN458768:CAN458777 CKJ458768:CKJ458777 CUF458768:CUF458777 DEB458768:DEB458777 DNX458768:DNX458777 DXT458768:DXT458777 EHP458768:EHP458777 ERL458768:ERL458777 FBH458768:FBH458777 FLD458768:FLD458777 FUZ458768:FUZ458777 GEV458768:GEV458777 GOR458768:GOR458777 GYN458768:GYN458777 HIJ458768:HIJ458777 HSF458768:HSF458777 ICB458768:ICB458777 ILX458768:ILX458777 IVT458768:IVT458777 JFP458768:JFP458777 JPL458768:JPL458777 JZH458768:JZH458777 KJD458768:KJD458777 KSZ458768:KSZ458777 LCV458768:LCV458777 LMR458768:LMR458777 LWN458768:LWN458777 MGJ458768:MGJ458777 MQF458768:MQF458777 NAB458768:NAB458777 NJX458768:NJX458777 NTT458768:NTT458777 ODP458768:ODP458777 ONL458768:ONL458777 OXH458768:OXH458777 PHD458768:PHD458777 PQZ458768:PQZ458777 QAV458768:QAV458777 QKR458768:QKR458777 QUN458768:QUN458777 REJ458768:REJ458777 ROF458768:ROF458777 RYB458768:RYB458777 SHX458768:SHX458777 SRT458768:SRT458777 TBP458768:TBP458777 TLL458768:TLL458777 TVH458768:TVH458777 UFD458768:UFD458777 UOZ458768:UOZ458777 UYV458768:UYV458777 VIR458768:VIR458777 VSN458768:VSN458777 WCJ458768:WCJ458777 WMF458768:WMF458777 WWB458768:WWB458777 M524304:M524313 JP524304:JP524313 TL524304:TL524313 ADH524304:ADH524313 AND524304:AND524313 AWZ524304:AWZ524313 BGV524304:BGV524313 BQR524304:BQR524313 CAN524304:CAN524313 CKJ524304:CKJ524313 CUF524304:CUF524313 DEB524304:DEB524313 DNX524304:DNX524313 DXT524304:DXT524313 EHP524304:EHP524313 ERL524304:ERL524313 FBH524304:FBH524313 FLD524304:FLD524313 FUZ524304:FUZ524313 GEV524304:GEV524313 GOR524304:GOR524313 GYN524304:GYN524313 HIJ524304:HIJ524313 HSF524304:HSF524313 ICB524304:ICB524313 ILX524304:ILX524313 IVT524304:IVT524313 JFP524304:JFP524313 JPL524304:JPL524313 JZH524304:JZH524313 KJD524304:KJD524313 KSZ524304:KSZ524313 LCV524304:LCV524313 LMR524304:LMR524313 LWN524304:LWN524313 MGJ524304:MGJ524313 MQF524304:MQF524313 NAB524304:NAB524313 NJX524304:NJX524313 NTT524304:NTT524313 ODP524304:ODP524313 ONL524304:ONL524313 OXH524304:OXH524313 PHD524304:PHD524313 PQZ524304:PQZ524313 QAV524304:QAV524313 QKR524304:QKR524313 QUN524304:QUN524313 REJ524304:REJ524313 ROF524304:ROF524313 RYB524304:RYB524313 SHX524304:SHX524313 SRT524304:SRT524313 TBP524304:TBP524313 TLL524304:TLL524313 TVH524304:TVH524313 UFD524304:UFD524313 UOZ524304:UOZ524313 UYV524304:UYV524313 VIR524304:VIR524313 VSN524304:VSN524313 WCJ524304:WCJ524313 WMF524304:WMF524313 WWB524304:WWB524313 M589840:M589849 JP589840:JP589849 TL589840:TL589849 ADH589840:ADH589849 AND589840:AND589849 AWZ589840:AWZ589849 BGV589840:BGV589849 BQR589840:BQR589849 CAN589840:CAN589849 CKJ589840:CKJ589849 CUF589840:CUF589849 DEB589840:DEB589849 DNX589840:DNX589849 DXT589840:DXT589849 EHP589840:EHP589849 ERL589840:ERL589849 FBH589840:FBH589849 FLD589840:FLD589849 FUZ589840:FUZ589849 GEV589840:GEV589849 GOR589840:GOR589849 GYN589840:GYN589849 HIJ589840:HIJ589849 HSF589840:HSF589849 ICB589840:ICB589849 ILX589840:ILX589849 IVT589840:IVT589849 JFP589840:JFP589849 JPL589840:JPL589849 JZH589840:JZH589849 KJD589840:KJD589849 KSZ589840:KSZ589849 LCV589840:LCV589849 LMR589840:LMR589849 LWN589840:LWN589849 MGJ589840:MGJ589849 MQF589840:MQF589849 NAB589840:NAB589849 NJX589840:NJX589849 NTT589840:NTT589849 ODP589840:ODP589849 ONL589840:ONL589849 OXH589840:OXH589849 PHD589840:PHD589849 PQZ589840:PQZ589849 QAV589840:QAV589849 QKR589840:QKR589849 QUN589840:QUN589849 REJ589840:REJ589849 ROF589840:ROF589849 RYB589840:RYB589849 SHX589840:SHX589849 SRT589840:SRT589849 TBP589840:TBP589849 TLL589840:TLL589849 TVH589840:TVH589849 UFD589840:UFD589849 UOZ589840:UOZ589849 UYV589840:UYV589849 VIR589840:VIR589849 VSN589840:VSN589849 WCJ589840:WCJ589849 WMF589840:WMF589849 WWB589840:WWB589849 M655376:M655385 JP655376:JP655385 TL655376:TL655385 ADH655376:ADH655385 AND655376:AND655385 AWZ655376:AWZ655385 BGV655376:BGV655385 BQR655376:BQR655385 CAN655376:CAN655385 CKJ655376:CKJ655385 CUF655376:CUF655385 DEB655376:DEB655385 DNX655376:DNX655385 DXT655376:DXT655385 EHP655376:EHP655385 ERL655376:ERL655385 FBH655376:FBH655385 FLD655376:FLD655385 FUZ655376:FUZ655385 GEV655376:GEV655385 GOR655376:GOR655385 GYN655376:GYN655385 HIJ655376:HIJ655385 HSF655376:HSF655385 ICB655376:ICB655385 ILX655376:ILX655385 IVT655376:IVT655385 JFP655376:JFP655385 JPL655376:JPL655385 JZH655376:JZH655385 KJD655376:KJD655385 KSZ655376:KSZ655385 LCV655376:LCV655385 LMR655376:LMR655385 LWN655376:LWN655385 MGJ655376:MGJ655385 MQF655376:MQF655385 NAB655376:NAB655385 NJX655376:NJX655385 NTT655376:NTT655385 ODP655376:ODP655385 ONL655376:ONL655385 OXH655376:OXH655385 PHD655376:PHD655385 PQZ655376:PQZ655385 QAV655376:QAV655385 QKR655376:QKR655385 QUN655376:QUN655385 REJ655376:REJ655385 ROF655376:ROF655385 RYB655376:RYB655385 SHX655376:SHX655385 SRT655376:SRT655385 TBP655376:TBP655385 TLL655376:TLL655385 TVH655376:TVH655385 UFD655376:UFD655385 UOZ655376:UOZ655385 UYV655376:UYV655385 VIR655376:VIR655385 VSN655376:VSN655385 WCJ655376:WCJ655385 WMF655376:WMF655385 WWB655376:WWB655385 M720912:M720921 JP720912:JP720921 TL720912:TL720921 ADH720912:ADH720921 AND720912:AND720921 AWZ720912:AWZ720921 BGV720912:BGV720921 BQR720912:BQR720921 CAN720912:CAN720921 CKJ720912:CKJ720921 CUF720912:CUF720921 DEB720912:DEB720921 DNX720912:DNX720921 DXT720912:DXT720921 EHP720912:EHP720921 ERL720912:ERL720921 FBH720912:FBH720921 FLD720912:FLD720921 FUZ720912:FUZ720921 GEV720912:GEV720921 GOR720912:GOR720921 GYN720912:GYN720921 HIJ720912:HIJ720921 HSF720912:HSF720921 ICB720912:ICB720921 ILX720912:ILX720921 IVT720912:IVT720921 JFP720912:JFP720921 JPL720912:JPL720921 JZH720912:JZH720921 KJD720912:KJD720921 KSZ720912:KSZ720921 LCV720912:LCV720921 LMR720912:LMR720921 LWN720912:LWN720921 MGJ720912:MGJ720921 MQF720912:MQF720921 NAB720912:NAB720921 NJX720912:NJX720921 NTT720912:NTT720921 ODP720912:ODP720921 ONL720912:ONL720921 OXH720912:OXH720921 PHD720912:PHD720921 PQZ720912:PQZ720921 QAV720912:QAV720921 QKR720912:QKR720921 QUN720912:QUN720921 REJ720912:REJ720921 ROF720912:ROF720921 RYB720912:RYB720921 SHX720912:SHX720921 SRT720912:SRT720921 TBP720912:TBP720921 TLL720912:TLL720921 TVH720912:TVH720921 UFD720912:UFD720921 UOZ720912:UOZ720921 UYV720912:UYV720921 VIR720912:VIR720921 VSN720912:VSN720921 WCJ720912:WCJ720921 WMF720912:WMF720921 WWB720912:WWB720921 M786448:M786457 JP786448:JP786457 TL786448:TL786457 ADH786448:ADH786457 AND786448:AND786457 AWZ786448:AWZ786457 BGV786448:BGV786457 BQR786448:BQR786457 CAN786448:CAN786457 CKJ786448:CKJ786457 CUF786448:CUF786457 DEB786448:DEB786457 DNX786448:DNX786457 DXT786448:DXT786457 EHP786448:EHP786457 ERL786448:ERL786457 FBH786448:FBH786457 FLD786448:FLD786457 FUZ786448:FUZ786457 GEV786448:GEV786457 GOR786448:GOR786457 GYN786448:GYN786457 HIJ786448:HIJ786457 HSF786448:HSF786457 ICB786448:ICB786457 ILX786448:ILX786457 IVT786448:IVT786457 JFP786448:JFP786457 JPL786448:JPL786457 JZH786448:JZH786457 KJD786448:KJD786457 KSZ786448:KSZ786457 LCV786448:LCV786457 LMR786448:LMR786457 LWN786448:LWN786457 MGJ786448:MGJ786457 MQF786448:MQF786457 NAB786448:NAB786457 NJX786448:NJX786457 NTT786448:NTT786457 ODP786448:ODP786457 ONL786448:ONL786457 OXH786448:OXH786457 PHD786448:PHD786457 PQZ786448:PQZ786457 QAV786448:QAV786457 QKR786448:QKR786457 QUN786448:QUN786457 REJ786448:REJ786457 ROF786448:ROF786457 RYB786448:RYB786457 SHX786448:SHX786457 SRT786448:SRT786457 TBP786448:TBP786457 TLL786448:TLL786457 TVH786448:TVH786457 UFD786448:UFD786457 UOZ786448:UOZ786457 UYV786448:UYV786457 VIR786448:VIR786457 VSN786448:VSN786457 WCJ786448:WCJ786457 WMF786448:WMF786457 WWB786448:WWB786457 M851984:M851993 JP851984:JP851993 TL851984:TL851993 ADH851984:ADH851993 AND851984:AND851993 AWZ851984:AWZ851993 BGV851984:BGV851993 BQR851984:BQR851993 CAN851984:CAN851993 CKJ851984:CKJ851993 CUF851984:CUF851993 DEB851984:DEB851993 DNX851984:DNX851993 DXT851984:DXT851993 EHP851984:EHP851993 ERL851984:ERL851993 FBH851984:FBH851993 FLD851984:FLD851993 FUZ851984:FUZ851993 GEV851984:GEV851993 GOR851984:GOR851993 GYN851984:GYN851993 HIJ851984:HIJ851993 HSF851984:HSF851993 ICB851984:ICB851993 ILX851984:ILX851993 IVT851984:IVT851993 JFP851984:JFP851993 JPL851984:JPL851993 JZH851984:JZH851993 KJD851984:KJD851993 KSZ851984:KSZ851993 LCV851984:LCV851993 LMR851984:LMR851993 LWN851984:LWN851993 MGJ851984:MGJ851993 MQF851984:MQF851993 NAB851984:NAB851993 NJX851984:NJX851993 NTT851984:NTT851993 ODP851984:ODP851993 ONL851984:ONL851993 OXH851984:OXH851993 PHD851984:PHD851993 PQZ851984:PQZ851993 QAV851984:QAV851993 QKR851984:QKR851993 QUN851984:QUN851993 REJ851984:REJ851993 ROF851984:ROF851993 RYB851984:RYB851993 SHX851984:SHX851993 SRT851984:SRT851993 TBP851984:TBP851993 TLL851984:TLL851993 TVH851984:TVH851993 UFD851984:UFD851993 UOZ851984:UOZ851993 UYV851984:UYV851993 VIR851984:VIR851993 VSN851984:VSN851993 WCJ851984:WCJ851993 WMF851984:WMF851993 WWB851984:WWB851993 M917520:M917529 JP917520:JP917529 TL917520:TL917529 ADH917520:ADH917529 AND917520:AND917529 AWZ917520:AWZ917529 BGV917520:BGV917529 BQR917520:BQR917529 CAN917520:CAN917529 CKJ917520:CKJ917529 CUF917520:CUF917529 DEB917520:DEB917529 DNX917520:DNX917529 DXT917520:DXT917529 EHP917520:EHP917529 ERL917520:ERL917529 FBH917520:FBH917529 FLD917520:FLD917529 FUZ917520:FUZ917529 GEV917520:GEV917529 GOR917520:GOR917529 GYN917520:GYN917529 HIJ917520:HIJ917529 HSF917520:HSF917529 ICB917520:ICB917529 ILX917520:ILX917529 IVT917520:IVT917529 JFP917520:JFP917529 JPL917520:JPL917529 JZH917520:JZH917529 KJD917520:KJD917529 KSZ917520:KSZ917529 LCV917520:LCV917529 LMR917520:LMR917529 LWN917520:LWN917529 MGJ917520:MGJ917529 MQF917520:MQF917529 NAB917520:NAB917529 NJX917520:NJX917529 NTT917520:NTT917529 ODP917520:ODP917529 ONL917520:ONL917529 OXH917520:OXH917529 PHD917520:PHD917529 PQZ917520:PQZ917529 QAV917520:QAV917529 QKR917520:QKR917529 QUN917520:QUN917529 REJ917520:REJ917529 ROF917520:ROF917529 RYB917520:RYB917529 SHX917520:SHX917529 SRT917520:SRT917529 TBP917520:TBP917529 TLL917520:TLL917529 TVH917520:TVH917529 UFD917520:UFD917529 UOZ917520:UOZ917529 UYV917520:UYV917529 VIR917520:VIR917529 VSN917520:VSN917529 WCJ917520:WCJ917529 WMF917520:WMF917529 WWB917520:WWB917529 M983056:M983065 JP983056:JP983065 TL983056:TL983065 ADH983056:ADH983065 AND983056:AND983065 AWZ983056:AWZ983065 BGV983056:BGV983065 BQR983056:BQR983065 CAN983056:CAN983065 CKJ983056:CKJ983065 CUF983056:CUF983065 DEB983056:DEB983065 DNX983056:DNX983065 DXT983056:DXT983065 EHP983056:EHP983065 ERL983056:ERL983065 FBH983056:FBH983065 FLD983056:FLD983065 FUZ983056:FUZ983065 GEV983056:GEV983065 GOR983056:GOR983065 GYN983056:GYN983065 HIJ983056:HIJ983065 HSF983056:HSF983065 ICB983056:ICB983065 ILX983056:ILX983065 IVT983056:IVT983065 JFP983056:JFP983065 JPL983056:JPL983065 JZH983056:JZH983065 KJD983056:KJD983065 KSZ983056:KSZ983065 LCV983056:LCV983065 LMR983056:LMR983065 LWN983056:LWN983065 MGJ983056:MGJ983065 MQF983056:MQF983065 NAB983056:NAB983065 NJX983056:NJX983065 NTT983056:NTT983065 ODP983056:ODP983065 ONL983056:ONL983065 OXH983056:OXH983065 PHD983056:PHD983065 PQZ983056:PQZ983065 QAV983056:QAV983065 QKR983056:QKR983065 QUN983056:QUN983065 REJ983056:REJ983065 ROF983056:ROF983065 RYB983056:RYB983065 SHX983056:SHX983065 SRT983056:SRT983065 TBP983056:TBP983065 TLL983056:TLL983065 TVH983056:TVH983065 UFD983056:UFD983065 UOZ983056:UOZ983065 UYV983056:UYV983065 VIR983056:VIR983065 VSN983056:VSN983065 WCJ983056:WCJ983065 WMF983056:WMF983065 JP28:JP38 M28:M38 WWB28:WWB38 WMF28:WMF38 WCJ28:WCJ38 VSN28:VSN38 VIR28:VIR38 UYV28:UYV38 UOZ28:UOZ38 UFD28:UFD38 TVH28:TVH38 TLL28:TLL38 TBP28:TBP38 SRT28:SRT38 SHX28:SHX38 RYB28:RYB38 ROF28:ROF38 REJ28:REJ38 QUN28:QUN38 QKR28:QKR38 QAV28:QAV38 PQZ28:PQZ38 PHD28:PHD38 OXH28:OXH38 ONL28:ONL38 ODP28:ODP38 NTT28:NTT38 NJX28:NJX38 NAB28:NAB38 MQF28:MQF38 MGJ28:MGJ38 LWN28:LWN38 LMR28:LMR38 LCV28:LCV38 KSZ28:KSZ38 KJD28:KJD38 JZH28:JZH38 JPL28:JPL38 JFP28:JFP38 IVT28:IVT38 ILX28:ILX38 ICB28:ICB38 HSF28:HSF38 HIJ28:HIJ38 GYN28:GYN38 GOR28:GOR38 GEV28:GEV38 FUZ28:FUZ38 FLD28:FLD38 FBH28:FBH38 ERL28:ERL38 EHP28:EHP38 DXT28:DXT38 DNX28:DNX38 DEB28:DEB38 CUF28:CUF38 CKJ28:CKJ38 CAN28:CAN38 BQR28:BQR38 BGV28:BGV38 AWZ28:AWZ38 AND28:AND38 ADH28:ADH38 TL28:TL38" xr:uid="{1A6ABDCE-E531-43A5-9042-5D6806675FA7}">
      <formula1>1</formula1>
      <formula2>1000000</formula2>
    </dataValidation>
    <dataValidation type="list" allowBlank="1" showInputMessage="1" showErrorMessage="1" sqref="I8:I15 I65563:J65573 JL65563:JM65573 TH65563:TI65573 ADD65563:ADE65573 AMZ65563:ANA65573 AWV65563:AWW65573 BGR65563:BGS65573 BQN65563:BQO65573 CAJ65563:CAK65573 CKF65563:CKG65573 CUB65563:CUC65573 DDX65563:DDY65573 DNT65563:DNU65573 DXP65563:DXQ65573 EHL65563:EHM65573 ERH65563:ERI65573 FBD65563:FBE65573 FKZ65563:FLA65573 FUV65563:FUW65573 GER65563:GES65573 GON65563:GOO65573 GYJ65563:GYK65573 HIF65563:HIG65573 HSB65563:HSC65573 IBX65563:IBY65573 ILT65563:ILU65573 IVP65563:IVQ65573 JFL65563:JFM65573 JPH65563:JPI65573 JZD65563:JZE65573 KIZ65563:KJA65573 KSV65563:KSW65573 LCR65563:LCS65573 LMN65563:LMO65573 LWJ65563:LWK65573 MGF65563:MGG65573 MQB65563:MQC65573 MZX65563:MZY65573 NJT65563:NJU65573 NTP65563:NTQ65573 ODL65563:ODM65573 ONH65563:ONI65573 OXD65563:OXE65573 PGZ65563:PHA65573 PQV65563:PQW65573 QAR65563:QAS65573 QKN65563:QKO65573 QUJ65563:QUK65573 REF65563:REG65573 ROB65563:ROC65573 RXX65563:RXY65573 SHT65563:SHU65573 SRP65563:SRQ65573 TBL65563:TBM65573 TLH65563:TLI65573 TVD65563:TVE65573 UEZ65563:UFA65573 UOV65563:UOW65573 UYR65563:UYS65573 VIN65563:VIO65573 VSJ65563:VSK65573 WCF65563:WCG65573 WMB65563:WMC65573 WVX65563:WVY65573 I131099:J131109 JL131099:JM131109 TH131099:TI131109 ADD131099:ADE131109 AMZ131099:ANA131109 AWV131099:AWW131109 BGR131099:BGS131109 BQN131099:BQO131109 CAJ131099:CAK131109 CKF131099:CKG131109 CUB131099:CUC131109 DDX131099:DDY131109 DNT131099:DNU131109 DXP131099:DXQ131109 EHL131099:EHM131109 ERH131099:ERI131109 FBD131099:FBE131109 FKZ131099:FLA131109 FUV131099:FUW131109 GER131099:GES131109 GON131099:GOO131109 GYJ131099:GYK131109 HIF131099:HIG131109 HSB131099:HSC131109 IBX131099:IBY131109 ILT131099:ILU131109 IVP131099:IVQ131109 JFL131099:JFM131109 JPH131099:JPI131109 JZD131099:JZE131109 KIZ131099:KJA131109 KSV131099:KSW131109 LCR131099:LCS131109 LMN131099:LMO131109 LWJ131099:LWK131109 MGF131099:MGG131109 MQB131099:MQC131109 MZX131099:MZY131109 NJT131099:NJU131109 NTP131099:NTQ131109 ODL131099:ODM131109 ONH131099:ONI131109 OXD131099:OXE131109 PGZ131099:PHA131109 PQV131099:PQW131109 QAR131099:QAS131109 QKN131099:QKO131109 QUJ131099:QUK131109 REF131099:REG131109 ROB131099:ROC131109 RXX131099:RXY131109 SHT131099:SHU131109 SRP131099:SRQ131109 TBL131099:TBM131109 TLH131099:TLI131109 TVD131099:TVE131109 UEZ131099:UFA131109 UOV131099:UOW131109 UYR131099:UYS131109 VIN131099:VIO131109 VSJ131099:VSK131109 WCF131099:WCG131109 WMB131099:WMC131109 WVX131099:WVY131109 I196635:J196645 JL196635:JM196645 TH196635:TI196645 ADD196635:ADE196645 AMZ196635:ANA196645 AWV196635:AWW196645 BGR196635:BGS196645 BQN196635:BQO196645 CAJ196635:CAK196645 CKF196635:CKG196645 CUB196635:CUC196645 DDX196635:DDY196645 DNT196635:DNU196645 DXP196635:DXQ196645 EHL196635:EHM196645 ERH196635:ERI196645 FBD196635:FBE196645 FKZ196635:FLA196645 FUV196635:FUW196645 GER196635:GES196645 GON196635:GOO196645 GYJ196635:GYK196645 HIF196635:HIG196645 HSB196635:HSC196645 IBX196635:IBY196645 ILT196635:ILU196645 IVP196635:IVQ196645 JFL196635:JFM196645 JPH196635:JPI196645 JZD196635:JZE196645 KIZ196635:KJA196645 KSV196635:KSW196645 LCR196635:LCS196645 LMN196635:LMO196645 LWJ196635:LWK196645 MGF196635:MGG196645 MQB196635:MQC196645 MZX196635:MZY196645 NJT196635:NJU196645 NTP196635:NTQ196645 ODL196635:ODM196645 ONH196635:ONI196645 OXD196635:OXE196645 PGZ196635:PHA196645 PQV196635:PQW196645 QAR196635:QAS196645 QKN196635:QKO196645 QUJ196635:QUK196645 REF196635:REG196645 ROB196635:ROC196645 RXX196635:RXY196645 SHT196635:SHU196645 SRP196635:SRQ196645 TBL196635:TBM196645 TLH196635:TLI196645 TVD196635:TVE196645 UEZ196635:UFA196645 UOV196635:UOW196645 UYR196635:UYS196645 VIN196635:VIO196645 VSJ196635:VSK196645 WCF196635:WCG196645 WMB196635:WMC196645 WVX196635:WVY196645 I262171:J262181 JL262171:JM262181 TH262171:TI262181 ADD262171:ADE262181 AMZ262171:ANA262181 AWV262171:AWW262181 BGR262171:BGS262181 BQN262171:BQO262181 CAJ262171:CAK262181 CKF262171:CKG262181 CUB262171:CUC262181 DDX262171:DDY262181 DNT262171:DNU262181 DXP262171:DXQ262181 EHL262171:EHM262181 ERH262171:ERI262181 FBD262171:FBE262181 FKZ262171:FLA262181 FUV262171:FUW262181 GER262171:GES262181 GON262171:GOO262181 GYJ262171:GYK262181 HIF262171:HIG262181 HSB262171:HSC262181 IBX262171:IBY262181 ILT262171:ILU262181 IVP262171:IVQ262181 JFL262171:JFM262181 JPH262171:JPI262181 JZD262171:JZE262181 KIZ262171:KJA262181 KSV262171:KSW262181 LCR262171:LCS262181 LMN262171:LMO262181 LWJ262171:LWK262181 MGF262171:MGG262181 MQB262171:MQC262181 MZX262171:MZY262181 NJT262171:NJU262181 NTP262171:NTQ262181 ODL262171:ODM262181 ONH262171:ONI262181 OXD262171:OXE262181 PGZ262171:PHA262181 PQV262171:PQW262181 QAR262171:QAS262181 QKN262171:QKO262181 QUJ262171:QUK262181 REF262171:REG262181 ROB262171:ROC262181 RXX262171:RXY262181 SHT262171:SHU262181 SRP262171:SRQ262181 TBL262171:TBM262181 TLH262171:TLI262181 TVD262171:TVE262181 UEZ262171:UFA262181 UOV262171:UOW262181 UYR262171:UYS262181 VIN262171:VIO262181 VSJ262171:VSK262181 WCF262171:WCG262181 WMB262171:WMC262181 WVX262171:WVY262181 I327707:J327717 JL327707:JM327717 TH327707:TI327717 ADD327707:ADE327717 AMZ327707:ANA327717 AWV327707:AWW327717 BGR327707:BGS327717 BQN327707:BQO327717 CAJ327707:CAK327717 CKF327707:CKG327717 CUB327707:CUC327717 DDX327707:DDY327717 DNT327707:DNU327717 DXP327707:DXQ327717 EHL327707:EHM327717 ERH327707:ERI327717 FBD327707:FBE327717 FKZ327707:FLA327717 FUV327707:FUW327717 GER327707:GES327717 GON327707:GOO327717 GYJ327707:GYK327717 HIF327707:HIG327717 HSB327707:HSC327717 IBX327707:IBY327717 ILT327707:ILU327717 IVP327707:IVQ327717 JFL327707:JFM327717 JPH327707:JPI327717 JZD327707:JZE327717 KIZ327707:KJA327717 KSV327707:KSW327717 LCR327707:LCS327717 LMN327707:LMO327717 LWJ327707:LWK327717 MGF327707:MGG327717 MQB327707:MQC327717 MZX327707:MZY327717 NJT327707:NJU327717 NTP327707:NTQ327717 ODL327707:ODM327717 ONH327707:ONI327717 OXD327707:OXE327717 PGZ327707:PHA327717 PQV327707:PQW327717 QAR327707:QAS327717 QKN327707:QKO327717 QUJ327707:QUK327717 REF327707:REG327717 ROB327707:ROC327717 RXX327707:RXY327717 SHT327707:SHU327717 SRP327707:SRQ327717 TBL327707:TBM327717 TLH327707:TLI327717 TVD327707:TVE327717 UEZ327707:UFA327717 UOV327707:UOW327717 UYR327707:UYS327717 VIN327707:VIO327717 VSJ327707:VSK327717 WCF327707:WCG327717 WMB327707:WMC327717 WVX327707:WVY327717 I393243:J393253 JL393243:JM393253 TH393243:TI393253 ADD393243:ADE393253 AMZ393243:ANA393253 AWV393243:AWW393253 BGR393243:BGS393253 BQN393243:BQO393253 CAJ393243:CAK393253 CKF393243:CKG393253 CUB393243:CUC393253 DDX393243:DDY393253 DNT393243:DNU393253 DXP393243:DXQ393253 EHL393243:EHM393253 ERH393243:ERI393253 FBD393243:FBE393253 FKZ393243:FLA393253 FUV393243:FUW393253 GER393243:GES393253 GON393243:GOO393253 GYJ393243:GYK393253 HIF393243:HIG393253 HSB393243:HSC393253 IBX393243:IBY393253 ILT393243:ILU393253 IVP393243:IVQ393253 JFL393243:JFM393253 JPH393243:JPI393253 JZD393243:JZE393253 KIZ393243:KJA393253 KSV393243:KSW393253 LCR393243:LCS393253 LMN393243:LMO393253 LWJ393243:LWK393253 MGF393243:MGG393253 MQB393243:MQC393253 MZX393243:MZY393253 NJT393243:NJU393253 NTP393243:NTQ393253 ODL393243:ODM393253 ONH393243:ONI393253 OXD393243:OXE393253 PGZ393243:PHA393253 PQV393243:PQW393253 QAR393243:QAS393253 QKN393243:QKO393253 QUJ393243:QUK393253 REF393243:REG393253 ROB393243:ROC393253 RXX393243:RXY393253 SHT393243:SHU393253 SRP393243:SRQ393253 TBL393243:TBM393253 TLH393243:TLI393253 TVD393243:TVE393253 UEZ393243:UFA393253 UOV393243:UOW393253 UYR393243:UYS393253 VIN393243:VIO393253 VSJ393243:VSK393253 WCF393243:WCG393253 WMB393243:WMC393253 WVX393243:WVY393253 I458779:J458789 JL458779:JM458789 TH458779:TI458789 ADD458779:ADE458789 AMZ458779:ANA458789 AWV458779:AWW458789 BGR458779:BGS458789 BQN458779:BQO458789 CAJ458779:CAK458789 CKF458779:CKG458789 CUB458779:CUC458789 DDX458779:DDY458789 DNT458779:DNU458789 DXP458779:DXQ458789 EHL458779:EHM458789 ERH458779:ERI458789 FBD458779:FBE458789 FKZ458779:FLA458789 FUV458779:FUW458789 GER458779:GES458789 GON458779:GOO458789 GYJ458779:GYK458789 HIF458779:HIG458789 HSB458779:HSC458789 IBX458779:IBY458789 ILT458779:ILU458789 IVP458779:IVQ458789 JFL458779:JFM458789 JPH458779:JPI458789 JZD458779:JZE458789 KIZ458779:KJA458789 KSV458779:KSW458789 LCR458779:LCS458789 LMN458779:LMO458789 LWJ458779:LWK458789 MGF458779:MGG458789 MQB458779:MQC458789 MZX458779:MZY458789 NJT458779:NJU458789 NTP458779:NTQ458789 ODL458779:ODM458789 ONH458779:ONI458789 OXD458779:OXE458789 PGZ458779:PHA458789 PQV458779:PQW458789 QAR458779:QAS458789 QKN458779:QKO458789 QUJ458779:QUK458789 REF458779:REG458789 ROB458779:ROC458789 RXX458779:RXY458789 SHT458779:SHU458789 SRP458779:SRQ458789 TBL458779:TBM458789 TLH458779:TLI458789 TVD458779:TVE458789 UEZ458779:UFA458789 UOV458779:UOW458789 UYR458779:UYS458789 VIN458779:VIO458789 VSJ458779:VSK458789 WCF458779:WCG458789 WMB458779:WMC458789 WVX458779:WVY458789 I524315:J524325 JL524315:JM524325 TH524315:TI524325 ADD524315:ADE524325 AMZ524315:ANA524325 AWV524315:AWW524325 BGR524315:BGS524325 BQN524315:BQO524325 CAJ524315:CAK524325 CKF524315:CKG524325 CUB524315:CUC524325 DDX524315:DDY524325 DNT524315:DNU524325 DXP524315:DXQ524325 EHL524315:EHM524325 ERH524315:ERI524325 FBD524315:FBE524325 FKZ524315:FLA524325 FUV524315:FUW524325 GER524315:GES524325 GON524315:GOO524325 GYJ524315:GYK524325 HIF524315:HIG524325 HSB524315:HSC524325 IBX524315:IBY524325 ILT524315:ILU524325 IVP524315:IVQ524325 JFL524315:JFM524325 JPH524315:JPI524325 JZD524315:JZE524325 KIZ524315:KJA524325 KSV524315:KSW524325 LCR524315:LCS524325 LMN524315:LMO524325 LWJ524315:LWK524325 MGF524315:MGG524325 MQB524315:MQC524325 MZX524315:MZY524325 NJT524315:NJU524325 NTP524315:NTQ524325 ODL524315:ODM524325 ONH524315:ONI524325 OXD524315:OXE524325 PGZ524315:PHA524325 PQV524315:PQW524325 QAR524315:QAS524325 QKN524315:QKO524325 QUJ524315:QUK524325 REF524315:REG524325 ROB524315:ROC524325 RXX524315:RXY524325 SHT524315:SHU524325 SRP524315:SRQ524325 TBL524315:TBM524325 TLH524315:TLI524325 TVD524315:TVE524325 UEZ524315:UFA524325 UOV524315:UOW524325 UYR524315:UYS524325 VIN524315:VIO524325 VSJ524315:VSK524325 WCF524315:WCG524325 WMB524315:WMC524325 WVX524315:WVY524325 I589851:J589861 JL589851:JM589861 TH589851:TI589861 ADD589851:ADE589861 AMZ589851:ANA589861 AWV589851:AWW589861 BGR589851:BGS589861 BQN589851:BQO589861 CAJ589851:CAK589861 CKF589851:CKG589861 CUB589851:CUC589861 DDX589851:DDY589861 DNT589851:DNU589861 DXP589851:DXQ589861 EHL589851:EHM589861 ERH589851:ERI589861 FBD589851:FBE589861 FKZ589851:FLA589861 FUV589851:FUW589861 GER589851:GES589861 GON589851:GOO589861 GYJ589851:GYK589861 HIF589851:HIG589861 HSB589851:HSC589861 IBX589851:IBY589861 ILT589851:ILU589861 IVP589851:IVQ589861 JFL589851:JFM589861 JPH589851:JPI589861 JZD589851:JZE589861 KIZ589851:KJA589861 KSV589851:KSW589861 LCR589851:LCS589861 LMN589851:LMO589861 LWJ589851:LWK589861 MGF589851:MGG589861 MQB589851:MQC589861 MZX589851:MZY589861 NJT589851:NJU589861 NTP589851:NTQ589861 ODL589851:ODM589861 ONH589851:ONI589861 OXD589851:OXE589861 PGZ589851:PHA589861 PQV589851:PQW589861 QAR589851:QAS589861 QKN589851:QKO589861 QUJ589851:QUK589861 REF589851:REG589861 ROB589851:ROC589861 RXX589851:RXY589861 SHT589851:SHU589861 SRP589851:SRQ589861 TBL589851:TBM589861 TLH589851:TLI589861 TVD589851:TVE589861 UEZ589851:UFA589861 UOV589851:UOW589861 UYR589851:UYS589861 VIN589851:VIO589861 VSJ589851:VSK589861 WCF589851:WCG589861 WMB589851:WMC589861 WVX589851:WVY589861 I655387:J655397 JL655387:JM655397 TH655387:TI655397 ADD655387:ADE655397 AMZ655387:ANA655397 AWV655387:AWW655397 BGR655387:BGS655397 BQN655387:BQO655397 CAJ655387:CAK655397 CKF655387:CKG655397 CUB655387:CUC655397 DDX655387:DDY655397 DNT655387:DNU655397 DXP655387:DXQ655397 EHL655387:EHM655397 ERH655387:ERI655397 FBD655387:FBE655397 FKZ655387:FLA655397 FUV655387:FUW655397 GER655387:GES655397 GON655387:GOO655397 GYJ655387:GYK655397 HIF655387:HIG655397 HSB655387:HSC655397 IBX655387:IBY655397 ILT655387:ILU655397 IVP655387:IVQ655397 JFL655387:JFM655397 JPH655387:JPI655397 JZD655387:JZE655397 KIZ655387:KJA655397 KSV655387:KSW655397 LCR655387:LCS655397 LMN655387:LMO655397 LWJ655387:LWK655397 MGF655387:MGG655397 MQB655387:MQC655397 MZX655387:MZY655397 NJT655387:NJU655397 NTP655387:NTQ655397 ODL655387:ODM655397 ONH655387:ONI655397 OXD655387:OXE655397 PGZ655387:PHA655397 PQV655387:PQW655397 QAR655387:QAS655397 QKN655387:QKO655397 QUJ655387:QUK655397 REF655387:REG655397 ROB655387:ROC655397 RXX655387:RXY655397 SHT655387:SHU655397 SRP655387:SRQ655397 TBL655387:TBM655397 TLH655387:TLI655397 TVD655387:TVE655397 UEZ655387:UFA655397 UOV655387:UOW655397 UYR655387:UYS655397 VIN655387:VIO655397 VSJ655387:VSK655397 WCF655387:WCG655397 WMB655387:WMC655397 WVX655387:WVY655397 I720923:J720933 JL720923:JM720933 TH720923:TI720933 ADD720923:ADE720933 AMZ720923:ANA720933 AWV720923:AWW720933 BGR720923:BGS720933 BQN720923:BQO720933 CAJ720923:CAK720933 CKF720923:CKG720933 CUB720923:CUC720933 DDX720923:DDY720933 DNT720923:DNU720933 DXP720923:DXQ720933 EHL720923:EHM720933 ERH720923:ERI720933 FBD720923:FBE720933 FKZ720923:FLA720933 FUV720923:FUW720933 GER720923:GES720933 GON720923:GOO720933 GYJ720923:GYK720933 HIF720923:HIG720933 HSB720923:HSC720933 IBX720923:IBY720933 ILT720923:ILU720933 IVP720923:IVQ720933 JFL720923:JFM720933 JPH720923:JPI720933 JZD720923:JZE720933 KIZ720923:KJA720933 KSV720923:KSW720933 LCR720923:LCS720933 LMN720923:LMO720933 LWJ720923:LWK720933 MGF720923:MGG720933 MQB720923:MQC720933 MZX720923:MZY720933 NJT720923:NJU720933 NTP720923:NTQ720933 ODL720923:ODM720933 ONH720923:ONI720933 OXD720923:OXE720933 PGZ720923:PHA720933 PQV720923:PQW720933 QAR720923:QAS720933 QKN720923:QKO720933 QUJ720923:QUK720933 REF720923:REG720933 ROB720923:ROC720933 RXX720923:RXY720933 SHT720923:SHU720933 SRP720923:SRQ720933 TBL720923:TBM720933 TLH720923:TLI720933 TVD720923:TVE720933 UEZ720923:UFA720933 UOV720923:UOW720933 UYR720923:UYS720933 VIN720923:VIO720933 VSJ720923:VSK720933 WCF720923:WCG720933 WMB720923:WMC720933 WVX720923:WVY720933 I786459:J786469 JL786459:JM786469 TH786459:TI786469 ADD786459:ADE786469 AMZ786459:ANA786469 AWV786459:AWW786469 BGR786459:BGS786469 BQN786459:BQO786469 CAJ786459:CAK786469 CKF786459:CKG786469 CUB786459:CUC786469 DDX786459:DDY786469 DNT786459:DNU786469 DXP786459:DXQ786469 EHL786459:EHM786469 ERH786459:ERI786469 FBD786459:FBE786469 FKZ786459:FLA786469 FUV786459:FUW786469 GER786459:GES786469 GON786459:GOO786469 GYJ786459:GYK786469 HIF786459:HIG786469 HSB786459:HSC786469 IBX786459:IBY786469 ILT786459:ILU786469 IVP786459:IVQ786469 JFL786459:JFM786469 JPH786459:JPI786469 JZD786459:JZE786469 KIZ786459:KJA786469 KSV786459:KSW786469 LCR786459:LCS786469 LMN786459:LMO786469 LWJ786459:LWK786469 MGF786459:MGG786469 MQB786459:MQC786469 MZX786459:MZY786469 NJT786459:NJU786469 NTP786459:NTQ786469 ODL786459:ODM786469 ONH786459:ONI786469 OXD786459:OXE786469 PGZ786459:PHA786469 PQV786459:PQW786469 QAR786459:QAS786469 QKN786459:QKO786469 QUJ786459:QUK786469 REF786459:REG786469 ROB786459:ROC786469 RXX786459:RXY786469 SHT786459:SHU786469 SRP786459:SRQ786469 TBL786459:TBM786469 TLH786459:TLI786469 TVD786459:TVE786469 UEZ786459:UFA786469 UOV786459:UOW786469 UYR786459:UYS786469 VIN786459:VIO786469 VSJ786459:VSK786469 WCF786459:WCG786469 WMB786459:WMC786469 WVX786459:WVY786469 I851995:J852005 JL851995:JM852005 TH851995:TI852005 ADD851995:ADE852005 AMZ851995:ANA852005 AWV851995:AWW852005 BGR851995:BGS852005 BQN851995:BQO852005 CAJ851995:CAK852005 CKF851995:CKG852005 CUB851995:CUC852005 DDX851995:DDY852005 DNT851995:DNU852005 DXP851995:DXQ852005 EHL851995:EHM852005 ERH851995:ERI852005 FBD851995:FBE852005 FKZ851995:FLA852005 FUV851995:FUW852005 GER851995:GES852005 GON851995:GOO852005 GYJ851995:GYK852005 HIF851995:HIG852005 HSB851995:HSC852005 IBX851995:IBY852005 ILT851995:ILU852005 IVP851995:IVQ852005 JFL851995:JFM852005 JPH851995:JPI852005 JZD851995:JZE852005 KIZ851995:KJA852005 KSV851995:KSW852005 LCR851995:LCS852005 LMN851995:LMO852005 LWJ851995:LWK852005 MGF851995:MGG852005 MQB851995:MQC852005 MZX851995:MZY852005 NJT851995:NJU852005 NTP851995:NTQ852005 ODL851995:ODM852005 ONH851995:ONI852005 OXD851995:OXE852005 PGZ851995:PHA852005 PQV851995:PQW852005 QAR851995:QAS852005 QKN851995:QKO852005 QUJ851995:QUK852005 REF851995:REG852005 ROB851995:ROC852005 RXX851995:RXY852005 SHT851995:SHU852005 SRP851995:SRQ852005 TBL851995:TBM852005 TLH851995:TLI852005 TVD851995:TVE852005 UEZ851995:UFA852005 UOV851995:UOW852005 UYR851995:UYS852005 VIN851995:VIO852005 VSJ851995:VSK852005 WCF851995:WCG852005 WMB851995:WMC852005 WVX851995:WVY852005 I917531:J917541 JL917531:JM917541 TH917531:TI917541 ADD917531:ADE917541 AMZ917531:ANA917541 AWV917531:AWW917541 BGR917531:BGS917541 BQN917531:BQO917541 CAJ917531:CAK917541 CKF917531:CKG917541 CUB917531:CUC917541 DDX917531:DDY917541 DNT917531:DNU917541 DXP917531:DXQ917541 EHL917531:EHM917541 ERH917531:ERI917541 FBD917531:FBE917541 FKZ917531:FLA917541 FUV917531:FUW917541 GER917531:GES917541 GON917531:GOO917541 GYJ917531:GYK917541 HIF917531:HIG917541 HSB917531:HSC917541 IBX917531:IBY917541 ILT917531:ILU917541 IVP917531:IVQ917541 JFL917531:JFM917541 JPH917531:JPI917541 JZD917531:JZE917541 KIZ917531:KJA917541 KSV917531:KSW917541 LCR917531:LCS917541 LMN917531:LMO917541 LWJ917531:LWK917541 MGF917531:MGG917541 MQB917531:MQC917541 MZX917531:MZY917541 NJT917531:NJU917541 NTP917531:NTQ917541 ODL917531:ODM917541 ONH917531:ONI917541 OXD917531:OXE917541 PGZ917531:PHA917541 PQV917531:PQW917541 QAR917531:QAS917541 QKN917531:QKO917541 QUJ917531:QUK917541 REF917531:REG917541 ROB917531:ROC917541 RXX917531:RXY917541 SHT917531:SHU917541 SRP917531:SRQ917541 TBL917531:TBM917541 TLH917531:TLI917541 TVD917531:TVE917541 UEZ917531:UFA917541 UOV917531:UOW917541 UYR917531:UYS917541 VIN917531:VIO917541 VSJ917531:VSK917541 WCF917531:WCG917541 WMB917531:WMC917541 WVX917531:WVY917541 I983067:J983077 JL983067:JM983077 TH983067:TI983077 ADD983067:ADE983077 AMZ983067:ANA983077 AWV983067:AWW983077 BGR983067:BGS983077 BQN983067:BQO983077 CAJ983067:CAK983077 CKF983067:CKG983077 CUB983067:CUC983077 DDX983067:DDY983077 DNT983067:DNU983077 DXP983067:DXQ983077 EHL983067:EHM983077 ERH983067:ERI983077 FBD983067:FBE983077 FKZ983067:FLA983077 FUV983067:FUW983077 GER983067:GES983077 GON983067:GOO983077 GYJ983067:GYK983077 HIF983067:HIG983077 HSB983067:HSC983077 IBX983067:IBY983077 ILT983067:ILU983077 IVP983067:IVQ983077 JFL983067:JFM983077 JPH983067:JPI983077 JZD983067:JZE983077 KIZ983067:KJA983077 KSV983067:KSW983077 LCR983067:LCS983077 LMN983067:LMO983077 LWJ983067:LWK983077 MGF983067:MGG983077 MQB983067:MQC983077 MZX983067:MZY983077 NJT983067:NJU983077 NTP983067:NTQ983077 ODL983067:ODM983077 ONH983067:ONI983077 OXD983067:OXE983077 PGZ983067:PHA983077 PQV983067:PQW983077 QAR983067:QAS983077 QKN983067:QKO983077 QUJ983067:QUK983077 REF983067:REG983077 ROB983067:ROC983077 RXX983067:RXY983077 SHT983067:SHU983077 SRP983067:SRQ983077 TBL983067:TBM983077 TLH983067:TLI983077 TVD983067:TVE983077 UEZ983067:UFA983077 UOV983067:UOW983077 UYR983067:UYS983077 VIN983067:VIO983077 VSJ983067:VSK983077 WCF983067:WCG983077 WMB983067:WMC983077 WVX983067:WVY983077 JL7:JL15 TH7:TH15 ADD7:ADD15 AMZ7:AMZ15 AWV7:AWV15 BGR7:BGR15 BQN7:BQN15 CAJ7:CAJ15 CKF7:CKF15 CUB7:CUB15 DDX7:DDX15 DNT7:DNT15 DXP7:DXP15 EHL7:EHL15 ERH7:ERH15 FBD7:FBD15 FKZ7:FKZ15 FUV7:FUV15 GER7:GER15 GON7:GON15 GYJ7:GYJ15 HIF7:HIF15 HSB7:HSB15 IBX7:IBX15 ILT7:ILT15 IVP7:IVP15 JFL7:JFL15 JPH7:JPH15 JZD7:JZD15 KIZ7:KIZ15 KSV7:KSV15 LCR7:LCR15 LMN7:LMN15 LWJ7:LWJ15 MGF7:MGF15 MQB7:MQB15 MZX7:MZX15 NJT7:NJT15 NTP7:NTP15 ODL7:ODL15 ONH7:ONH15 OXD7:OXD15 PGZ7:PGZ15 PQV7:PQV15 QAR7:QAR15 QKN7:QKN15 QUJ7:QUJ15 REF7:REF15 ROB7:ROB15 RXX7:RXX15 SHT7:SHT15 SRP7:SRP15 TBL7:TBL15 TLH7:TLH15 TVD7:TVD15 UEZ7:UEZ15 UOV7:UOV15 UYR7:UYR15 VIN7:VIN15 VSJ7:VSJ15 WCF7:WCF15 WMB7:WMB15 WVX7:WVX15 I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I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I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I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I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I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I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I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I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I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I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I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I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I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I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TH28:TI38 JL28:JM38 I28:J38 WVX28:WVY38 WMB28:WMC38 WCF28:WCG38 VSJ28:VSK38 VIN28:VIO38 UYR28:UYS38 UOV28:UOW38 UEZ28:UFA38 TVD28:TVE38 TLH28:TLI38 TBL28:TBM38 SRP28:SRQ38 SHT28:SHU38 RXX28:RXY38 ROB28:ROC38 REF28:REG38 QUJ28:QUK38 QKN28:QKO38 QAR28:QAS38 PQV28:PQW38 PGZ28:PHA38 OXD28:OXE38 ONH28:ONI38 ODL28:ODM38 NTP28:NTQ38 NJT28:NJU38 MZX28:MZY38 MQB28:MQC38 MGF28:MGG38 LWJ28:LWK38 LMN28:LMO38 LCR28:LCS38 KSV28:KSW38 KIZ28:KJA38 JZD28:JZE38 JPH28:JPI38 JFL28:JFM38 IVP28:IVQ38 ILT28:ILU38 IBX28:IBY38 HSB28:HSC38 HIF28:HIG38 GYJ28:GYK38 GON28:GOO38 GER28:GES38 FUV28:FUW38 FKZ28:FLA38 FBD28:FBE38 ERH28:ERI38 EHL28:EHM38 DXP28:DXQ38 DNT28:DNU38 DDX28:DDY38 CUB28:CUC38 CKF28:CKG38 CAJ28:CAK38 BQN28:BQO38 BGR28:BGS38 AWV28:AWW38 AMZ28:ANA38 ADD28:ADE38 I18:J25 JL18:JM25 TH18:TI25 ADD18:ADE25 AMZ18:ANA25 AWV18:AWW25 BGR18:BGS25 BQN18:BQO25 CAJ18:CAK25 CKF18:CKG25 CUB18:CUC25 DDX18:DDY25 DNT18:DNU25 DXP18:DXQ25 EHL18:EHM25 ERH18:ERI25 FBD18:FBE25 FKZ18:FLA25 FUV18:FUW25 GER18:GES25 GON18:GOO25 GYJ18:GYK25 HIF18:HIG25 HSB18:HSC25 IBX18:IBY25 ILT18:ILU25 IVP18:IVQ25 JFL18:JFM25 JPH18:JPI25 JZD18:JZE25 KIZ18:KJA25 KSV18:KSW25 LCR18:LCS25 LMN18:LMO25 LWJ18:LWK25 MGF18:MGG25 MQB18:MQC25 MZX18:MZY25 NJT18:NJU25 NTP18:NTQ25 ODL18:ODM25 ONH18:ONI25 OXD18:OXE25 PGZ18:PHA25 PQV18:PQW25 QAR18:QAS25 QKN18:QKO25 QUJ18:QUK25 REF18:REG25 ROB18:ROC25 RXX18:RXY25 SHT18:SHU25 SRP18:SRQ25 TBL18:TBM25 TLH18:TLI25 TVD18:TVE25 UEZ18:UFA25 UOV18:UOW25 UYR18:UYS25 VIN18:VIO25 VSJ18:VSK25 WCF18:WCG25 WMB18:WMC25 WVX18:WVY25 I65554:J65561 JL65554:JM65561 TH65554:TI65561 ADD65554:ADE65561 AMZ65554:ANA65561 AWV65554:AWW65561 BGR65554:BGS65561 BQN65554:BQO65561 CAJ65554:CAK65561 CKF65554:CKG65561 CUB65554:CUC65561 DDX65554:DDY65561 DNT65554:DNU65561 DXP65554:DXQ65561 EHL65554:EHM65561 ERH65554:ERI65561 FBD65554:FBE65561 FKZ65554:FLA65561 FUV65554:FUW65561 GER65554:GES65561 GON65554:GOO65561 GYJ65554:GYK65561 HIF65554:HIG65561 HSB65554:HSC65561 IBX65554:IBY65561 ILT65554:ILU65561 IVP65554:IVQ65561 JFL65554:JFM65561 JPH65554:JPI65561 JZD65554:JZE65561 KIZ65554:KJA65561 KSV65554:KSW65561 LCR65554:LCS65561 LMN65554:LMO65561 LWJ65554:LWK65561 MGF65554:MGG65561 MQB65554:MQC65561 MZX65554:MZY65561 NJT65554:NJU65561 NTP65554:NTQ65561 ODL65554:ODM65561 ONH65554:ONI65561 OXD65554:OXE65561 PGZ65554:PHA65561 PQV65554:PQW65561 QAR65554:QAS65561 QKN65554:QKO65561 QUJ65554:QUK65561 REF65554:REG65561 ROB65554:ROC65561 RXX65554:RXY65561 SHT65554:SHU65561 SRP65554:SRQ65561 TBL65554:TBM65561 TLH65554:TLI65561 TVD65554:TVE65561 UEZ65554:UFA65561 UOV65554:UOW65561 UYR65554:UYS65561 VIN65554:VIO65561 VSJ65554:VSK65561 WCF65554:WCG65561 WMB65554:WMC65561 WVX65554:WVY65561 I131090:J131097 JL131090:JM131097 TH131090:TI131097 ADD131090:ADE131097 AMZ131090:ANA131097 AWV131090:AWW131097 BGR131090:BGS131097 BQN131090:BQO131097 CAJ131090:CAK131097 CKF131090:CKG131097 CUB131090:CUC131097 DDX131090:DDY131097 DNT131090:DNU131097 DXP131090:DXQ131097 EHL131090:EHM131097 ERH131090:ERI131097 FBD131090:FBE131097 FKZ131090:FLA131097 FUV131090:FUW131097 GER131090:GES131097 GON131090:GOO131097 GYJ131090:GYK131097 HIF131090:HIG131097 HSB131090:HSC131097 IBX131090:IBY131097 ILT131090:ILU131097 IVP131090:IVQ131097 JFL131090:JFM131097 JPH131090:JPI131097 JZD131090:JZE131097 KIZ131090:KJA131097 KSV131090:KSW131097 LCR131090:LCS131097 LMN131090:LMO131097 LWJ131090:LWK131097 MGF131090:MGG131097 MQB131090:MQC131097 MZX131090:MZY131097 NJT131090:NJU131097 NTP131090:NTQ131097 ODL131090:ODM131097 ONH131090:ONI131097 OXD131090:OXE131097 PGZ131090:PHA131097 PQV131090:PQW131097 QAR131090:QAS131097 QKN131090:QKO131097 QUJ131090:QUK131097 REF131090:REG131097 ROB131090:ROC131097 RXX131090:RXY131097 SHT131090:SHU131097 SRP131090:SRQ131097 TBL131090:TBM131097 TLH131090:TLI131097 TVD131090:TVE131097 UEZ131090:UFA131097 UOV131090:UOW131097 UYR131090:UYS131097 VIN131090:VIO131097 VSJ131090:VSK131097 WCF131090:WCG131097 WMB131090:WMC131097 WVX131090:WVY131097 I196626:J196633 JL196626:JM196633 TH196626:TI196633 ADD196626:ADE196633 AMZ196626:ANA196633 AWV196626:AWW196633 BGR196626:BGS196633 BQN196626:BQO196633 CAJ196626:CAK196633 CKF196626:CKG196633 CUB196626:CUC196633 DDX196626:DDY196633 DNT196626:DNU196633 DXP196626:DXQ196633 EHL196626:EHM196633 ERH196626:ERI196633 FBD196626:FBE196633 FKZ196626:FLA196633 FUV196626:FUW196633 GER196626:GES196633 GON196626:GOO196633 GYJ196626:GYK196633 HIF196626:HIG196633 HSB196626:HSC196633 IBX196626:IBY196633 ILT196626:ILU196633 IVP196626:IVQ196633 JFL196626:JFM196633 JPH196626:JPI196633 JZD196626:JZE196633 KIZ196626:KJA196633 KSV196626:KSW196633 LCR196626:LCS196633 LMN196626:LMO196633 LWJ196626:LWK196633 MGF196626:MGG196633 MQB196626:MQC196633 MZX196626:MZY196633 NJT196626:NJU196633 NTP196626:NTQ196633 ODL196626:ODM196633 ONH196626:ONI196633 OXD196626:OXE196633 PGZ196626:PHA196633 PQV196626:PQW196633 QAR196626:QAS196633 QKN196626:QKO196633 QUJ196626:QUK196633 REF196626:REG196633 ROB196626:ROC196633 RXX196626:RXY196633 SHT196626:SHU196633 SRP196626:SRQ196633 TBL196626:TBM196633 TLH196626:TLI196633 TVD196626:TVE196633 UEZ196626:UFA196633 UOV196626:UOW196633 UYR196626:UYS196633 VIN196626:VIO196633 VSJ196626:VSK196633 WCF196626:WCG196633 WMB196626:WMC196633 WVX196626:WVY196633 I262162:J262169 JL262162:JM262169 TH262162:TI262169 ADD262162:ADE262169 AMZ262162:ANA262169 AWV262162:AWW262169 BGR262162:BGS262169 BQN262162:BQO262169 CAJ262162:CAK262169 CKF262162:CKG262169 CUB262162:CUC262169 DDX262162:DDY262169 DNT262162:DNU262169 DXP262162:DXQ262169 EHL262162:EHM262169 ERH262162:ERI262169 FBD262162:FBE262169 FKZ262162:FLA262169 FUV262162:FUW262169 GER262162:GES262169 GON262162:GOO262169 GYJ262162:GYK262169 HIF262162:HIG262169 HSB262162:HSC262169 IBX262162:IBY262169 ILT262162:ILU262169 IVP262162:IVQ262169 JFL262162:JFM262169 JPH262162:JPI262169 JZD262162:JZE262169 KIZ262162:KJA262169 KSV262162:KSW262169 LCR262162:LCS262169 LMN262162:LMO262169 LWJ262162:LWK262169 MGF262162:MGG262169 MQB262162:MQC262169 MZX262162:MZY262169 NJT262162:NJU262169 NTP262162:NTQ262169 ODL262162:ODM262169 ONH262162:ONI262169 OXD262162:OXE262169 PGZ262162:PHA262169 PQV262162:PQW262169 QAR262162:QAS262169 QKN262162:QKO262169 QUJ262162:QUK262169 REF262162:REG262169 ROB262162:ROC262169 RXX262162:RXY262169 SHT262162:SHU262169 SRP262162:SRQ262169 TBL262162:TBM262169 TLH262162:TLI262169 TVD262162:TVE262169 UEZ262162:UFA262169 UOV262162:UOW262169 UYR262162:UYS262169 VIN262162:VIO262169 VSJ262162:VSK262169 WCF262162:WCG262169 WMB262162:WMC262169 WVX262162:WVY262169 I327698:J327705 JL327698:JM327705 TH327698:TI327705 ADD327698:ADE327705 AMZ327698:ANA327705 AWV327698:AWW327705 BGR327698:BGS327705 BQN327698:BQO327705 CAJ327698:CAK327705 CKF327698:CKG327705 CUB327698:CUC327705 DDX327698:DDY327705 DNT327698:DNU327705 DXP327698:DXQ327705 EHL327698:EHM327705 ERH327698:ERI327705 FBD327698:FBE327705 FKZ327698:FLA327705 FUV327698:FUW327705 GER327698:GES327705 GON327698:GOO327705 GYJ327698:GYK327705 HIF327698:HIG327705 HSB327698:HSC327705 IBX327698:IBY327705 ILT327698:ILU327705 IVP327698:IVQ327705 JFL327698:JFM327705 JPH327698:JPI327705 JZD327698:JZE327705 KIZ327698:KJA327705 KSV327698:KSW327705 LCR327698:LCS327705 LMN327698:LMO327705 LWJ327698:LWK327705 MGF327698:MGG327705 MQB327698:MQC327705 MZX327698:MZY327705 NJT327698:NJU327705 NTP327698:NTQ327705 ODL327698:ODM327705 ONH327698:ONI327705 OXD327698:OXE327705 PGZ327698:PHA327705 PQV327698:PQW327705 QAR327698:QAS327705 QKN327698:QKO327705 QUJ327698:QUK327705 REF327698:REG327705 ROB327698:ROC327705 RXX327698:RXY327705 SHT327698:SHU327705 SRP327698:SRQ327705 TBL327698:TBM327705 TLH327698:TLI327705 TVD327698:TVE327705 UEZ327698:UFA327705 UOV327698:UOW327705 UYR327698:UYS327705 VIN327698:VIO327705 VSJ327698:VSK327705 WCF327698:WCG327705 WMB327698:WMC327705 WVX327698:WVY327705 I393234:J393241 JL393234:JM393241 TH393234:TI393241 ADD393234:ADE393241 AMZ393234:ANA393241 AWV393234:AWW393241 BGR393234:BGS393241 BQN393234:BQO393241 CAJ393234:CAK393241 CKF393234:CKG393241 CUB393234:CUC393241 DDX393234:DDY393241 DNT393234:DNU393241 DXP393234:DXQ393241 EHL393234:EHM393241 ERH393234:ERI393241 FBD393234:FBE393241 FKZ393234:FLA393241 FUV393234:FUW393241 GER393234:GES393241 GON393234:GOO393241 GYJ393234:GYK393241 HIF393234:HIG393241 HSB393234:HSC393241 IBX393234:IBY393241 ILT393234:ILU393241 IVP393234:IVQ393241 JFL393234:JFM393241 JPH393234:JPI393241 JZD393234:JZE393241 KIZ393234:KJA393241 KSV393234:KSW393241 LCR393234:LCS393241 LMN393234:LMO393241 LWJ393234:LWK393241 MGF393234:MGG393241 MQB393234:MQC393241 MZX393234:MZY393241 NJT393234:NJU393241 NTP393234:NTQ393241 ODL393234:ODM393241 ONH393234:ONI393241 OXD393234:OXE393241 PGZ393234:PHA393241 PQV393234:PQW393241 QAR393234:QAS393241 QKN393234:QKO393241 QUJ393234:QUK393241 REF393234:REG393241 ROB393234:ROC393241 RXX393234:RXY393241 SHT393234:SHU393241 SRP393234:SRQ393241 TBL393234:TBM393241 TLH393234:TLI393241 TVD393234:TVE393241 UEZ393234:UFA393241 UOV393234:UOW393241 UYR393234:UYS393241 VIN393234:VIO393241 VSJ393234:VSK393241 WCF393234:WCG393241 WMB393234:WMC393241 WVX393234:WVY393241 I458770:J458777 JL458770:JM458777 TH458770:TI458777 ADD458770:ADE458777 AMZ458770:ANA458777 AWV458770:AWW458777 BGR458770:BGS458777 BQN458770:BQO458777 CAJ458770:CAK458777 CKF458770:CKG458777 CUB458770:CUC458777 DDX458770:DDY458777 DNT458770:DNU458777 DXP458770:DXQ458777 EHL458770:EHM458777 ERH458770:ERI458777 FBD458770:FBE458777 FKZ458770:FLA458777 FUV458770:FUW458777 GER458770:GES458777 GON458770:GOO458777 GYJ458770:GYK458777 HIF458770:HIG458777 HSB458770:HSC458777 IBX458770:IBY458777 ILT458770:ILU458777 IVP458770:IVQ458777 JFL458770:JFM458777 JPH458770:JPI458777 JZD458770:JZE458777 KIZ458770:KJA458777 KSV458770:KSW458777 LCR458770:LCS458777 LMN458770:LMO458777 LWJ458770:LWK458777 MGF458770:MGG458777 MQB458770:MQC458777 MZX458770:MZY458777 NJT458770:NJU458777 NTP458770:NTQ458777 ODL458770:ODM458777 ONH458770:ONI458777 OXD458770:OXE458777 PGZ458770:PHA458777 PQV458770:PQW458777 QAR458770:QAS458777 QKN458770:QKO458777 QUJ458770:QUK458777 REF458770:REG458777 ROB458770:ROC458777 RXX458770:RXY458777 SHT458770:SHU458777 SRP458770:SRQ458777 TBL458770:TBM458777 TLH458770:TLI458777 TVD458770:TVE458777 UEZ458770:UFA458777 UOV458770:UOW458777 UYR458770:UYS458777 VIN458770:VIO458777 VSJ458770:VSK458777 WCF458770:WCG458777 WMB458770:WMC458777 WVX458770:WVY458777 I524306:J524313 JL524306:JM524313 TH524306:TI524313 ADD524306:ADE524313 AMZ524306:ANA524313 AWV524306:AWW524313 BGR524306:BGS524313 BQN524306:BQO524313 CAJ524306:CAK524313 CKF524306:CKG524313 CUB524306:CUC524313 DDX524306:DDY524313 DNT524306:DNU524313 DXP524306:DXQ524313 EHL524306:EHM524313 ERH524306:ERI524313 FBD524306:FBE524313 FKZ524306:FLA524313 FUV524306:FUW524313 GER524306:GES524313 GON524306:GOO524313 GYJ524306:GYK524313 HIF524306:HIG524313 HSB524306:HSC524313 IBX524306:IBY524313 ILT524306:ILU524313 IVP524306:IVQ524313 JFL524306:JFM524313 JPH524306:JPI524313 JZD524306:JZE524313 KIZ524306:KJA524313 KSV524306:KSW524313 LCR524306:LCS524313 LMN524306:LMO524313 LWJ524306:LWK524313 MGF524306:MGG524313 MQB524306:MQC524313 MZX524306:MZY524313 NJT524306:NJU524313 NTP524306:NTQ524313 ODL524306:ODM524313 ONH524306:ONI524313 OXD524306:OXE524313 PGZ524306:PHA524313 PQV524306:PQW524313 QAR524306:QAS524313 QKN524306:QKO524313 QUJ524306:QUK524313 REF524306:REG524313 ROB524306:ROC524313 RXX524306:RXY524313 SHT524306:SHU524313 SRP524306:SRQ524313 TBL524306:TBM524313 TLH524306:TLI524313 TVD524306:TVE524313 UEZ524306:UFA524313 UOV524306:UOW524313 UYR524306:UYS524313 VIN524306:VIO524313 VSJ524306:VSK524313 WCF524306:WCG524313 WMB524306:WMC524313 WVX524306:WVY524313 I589842:J589849 JL589842:JM589849 TH589842:TI589849 ADD589842:ADE589849 AMZ589842:ANA589849 AWV589842:AWW589849 BGR589842:BGS589849 BQN589842:BQO589849 CAJ589842:CAK589849 CKF589842:CKG589849 CUB589842:CUC589849 DDX589842:DDY589849 DNT589842:DNU589849 DXP589842:DXQ589849 EHL589842:EHM589849 ERH589842:ERI589849 FBD589842:FBE589849 FKZ589842:FLA589849 FUV589842:FUW589849 GER589842:GES589849 GON589842:GOO589849 GYJ589842:GYK589849 HIF589842:HIG589849 HSB589842:HSC589849 IBX589842:IBY589849 ILT589842:ILU589849 IVP589842:IVQ589849 JFL589842:JFM589849 JPH589842:JPI589849 JZD589842:JZE589849 KIZ589842:KJA589849 KSV589842:KSW589849 LCR589842:LCS589849 LMN589842:LMO589849 LWJ589842:LWK589849 MGF589842:MGG589849 MQB589842:MQC589849 MZX589842:MZY589849 NJT589842:NJU589849 NTP589842:NTQ589849 ODL589842:ODM589849 ONH589842:ONI589849 OXD589842:OXE589849 PGZ589842:PHA589849 PQV589842:PQW589849 QAR589842:QAS589849 QKN589842:QKO589849 QUJ589842:QUK589849 REF589842:REG589849 ROB589842:ROC589849 RXX589842:RXY589849 SHT589842:SHU589849 SRP589842:SRQ589849 TBL589842:TBM589849 TLH589842:TLI589849 TVD589842:TVE589849 UEZ589842:UFA589849 UOV589842:UOW589849 UYR589842:UYS589849 VIN589842:VIO589849 VSJ589842:VSK589849 WCF589842:WCG589849 WMB589842:WMC589849 WVX589842:WVY589849 I655378:J655385 JL655378:JM655385 TH655378:TI655385 ADD655378:ADE655385 AMZ655378:ANA655385 AWV655378:AWW655385 BGR655378:BGS655385 BQN655378:BQO655385 CAJ655378:CAK655385 CKF655378:CKG655385 CUB655378:CUC655385 DDX655378:DDY655385 DNT655378:DNU655385 DXP655378:DXQ655385 EHL655378:EHM655385 ERH655378:ERI655385 FBD655378:FBE655385 FKZ655378:FLA655385 FUV655378:FUW655385 GER655378:GES655385 GON655378:GOO655385 GYJ655378:GYK655385 HIF655378:HIG655385 HSB655378:HSC655385 IBX655378:IBY655385 ILT655378:ILU655385 IVP655378:IVQ655385 JFL655378:JFM655385 JPH655378:JPI655385 JZD655378:JZE655385 KIZ655378:KJA655385 KSV655378:KSW655385 LCR655378:LCS655385 LMN655378:LMO655385 LWJ655378:LWK655385 MGF655378:MGG655385 MQB655378:MQC655385 MZX655378:MZY655385 NJT655378:NJU655385 NTP655378:NTQ655385 ODL655378:ODM655385 ONH655378:ONI655385 OXD655378:OXE655385 PGZ655378:PHA655385 PQV655378:PQW655385 QAR655378:QAS655385 QKN655378:QKO655385 QUJ655378:QUK655385 REF655378:REG655385 ROB655378:ROC655385 RXX655378:RXY655385 SHT655378:SHU655385 SRP655378:SRQ655385 TBL655378:TBM655385 TLH655378:TLI655385 TVD655378:TVE655385 UEZ655378:UFA655385 UOV655378:UOW655385 UYR655378:UYS655385 VIN655378:VIO655385 VSJ655378:VSK655385 WCF655378:WCG655385 WMB655378:WMC655385 WVX655378:WVY655385 I720914:J720921 JL720914:JM720921 TH720914:TI720921 ADD720914:ADE720921 AMZ720914:ANA720921 AWV720914:AWW720921 BGR720914:BGS720921 BQN720914:BQO720921 CAJ720914:CAK720921 CKF720914:CKG720921 CUB720914:CUC720921 DDX720914:DDY720921 DNT720914:DNU720921 DXP720914:DXQ720921 EHL720914:EHM720921 ERH720914:ERI720921 FBD720914:FBE720921 FKZ720914:FLA720921 FUV720914:FUW720921 GER720914:GES720921 GON720914:GOO720921 GYJ720914:GYK720921 HIF720914:HIG720921 HSB720914:HSC720921 IBX720914:IBY720921 ILT720914:ILU720921 IVP720914:IVQ720921 JFL720914:JFM720921 JPH720914:JPI720921 JZD720914:JZE720921 KIZ720914:KJA720921 KSV720914:KSW720921 LCR720914:LCS720921 LMN720914:LMO720921 LWJ720914:LWK720921 MGF720914:MGG720921 MQB720914:MQC720921 MZX720914:MZY720921 NJT720914:NJU720921 NTP720914:NTQ720921 ODL720914:ODM720921 ONH720914:ONI720921 OXD720914:OXE720921 PGZ720914:PHA720921 PQV720914:PQW720921 QAR720914:QAS720921 QKN720914:QKO720921 QUJ720914:QUK720921 REF720914:REG720921 ROB720914:ROC720921 RXX720914:RXY720921 SHT720914:SHU720921 SRP720914:SRQ720921 TBL720914:TBM720921 TLH720914:TLI720921 TVD720914:TVE720921 UEZ720914:UFA720921 UOV720914:UOW720921 UYR720914:UYS720921 VIN720914:VIO720921 VSJ720914:VSK720921 WCF720914:WCG720921 WMB720914:WMC720921 WVX720914:WVY720921 I786450:J786457 JL786450:JM786457 TH786450:TI786457 ADD786450:ADE786457 AMZ786450:ANA786457 AWV786450:AWW786457 BGR786450:BGS786457 BQN786450:BQO786457 CAJ786450:CAK786457 CKF786450:CKG786457 CUB786450:CUC786457 DDX786450:DDY786457 DNT786450:DNU786457 DXP786450:DXQ786457 EHL786450:EHM786457 ERH786450:ERI786457 FBD786450:FBE786457 FKZ786450:FLA786457 FUV786450:FUW786457 GER786450:GES786457 GON786450:GOO786457 GYJ786450:GYK786457 HIF786450:HIG786457 HSB786450:HSC786457 IBX786450:IBY786457 ILT786450:ILU786457 IVP786450:IVQ786457 JFL786450:JFM786457 JPH786450:JPI786457 JZD786450:JZE786457 KIZ786450:KJA786457 KSV786450:KSW786457 LCR786450:LCS786457 LMN786450:LMO786457 LWJ786450:LWK786457 MGF786450:MGG786457 MQB786450:MQC786457 MZX786450:MZY786457 NJT786450:NJU786457 NTP786450:NTQ786457 ODL786450:ODM786457 ONH786450:ONI786457 OXD786450:OXE786457 PGZ786450:PHA786457 PQV786450:PQW786457 QAR786450:QAS786457 QKN786450:QKO786457 QUJ786450:QUK786457 REF786450:REG786457 ROB786450:ROC786457 RXX786450:RXY786457 SHT786450:SHU786457 SRP786450:SRQ786457 TBL786450:TBM786457 TLH786450:TLI786457 TVD786450:TVE786457 UEZ786450:UFA786457 UOV786450:UOW786457 UYR786450:UYS786457 VIN786450:VIO786457 VSJ786450:VSK786457 WCF786450:WCG786457 WMB786450:WMC786457 WVX786450:WVY786457 I851986:J851993 JL851986:JM851993 TH851986:TI851993 ADD851986:ADE851993 AMZ851986:ANA851993 AWV851986:AWW851993 BGR851986:BGS851993 BQN851986:BQO851993 CAJ851986:CAK851993 CKF851986:CKG851993 CUB851986:CUC851993 DDX851986:DDY851993 DNT851986:DNU851993 DXP851986:DXQ851993 EHL851986:EHM851993 ERH851986:ERI851993 FBD851986:FBE851993 FKZ851986:FLA851993 FUV851986:FUW851993 GER851986:GES851993 GON851986:GOO851993 GYJ851986:GYK851993 HIF851986:HIG851993 HSB851986:HSC851993 IBX851986:IBY851993 ILT851986:ILU851993 IVP851986:IVQ851993 JFL851986:JFM851993 JPH851986:JPI851993 JZD851986:JZE851993 KIZ851986:KJA851993 KSV851986:KSW851993 LCR851986:LCS851993 LMN851986:LMO851993 LWJ851986:LWK851993 MGF851986:MGG851993 MQB851986:MQC851993 MZX851986:MZY851993 NJT851986:NJU851993 NTP851986:NTQ851993 ODL851986:ODM851993 ONH851986:ONI851993 OXD851986:OXE851993 PGZ851986:PHA851993 PQV851986:PQW851993 QAR851986:QAS851993 QKN851986:QKO851993 QUJ851986:QUK851993 REF851986:REG851993 ROB851986:ROC851993 RXX851986:RXY851993 SHT851986:SHU851993 SRP851986:SRQ851993 TBL851986:TBM851993 TLH851986:TLI851993 TVD851986:TVE851993 UEZ851986:UFA851993 UOV851986:UOW851993 UYR851986:UYS851993 VIN851986:VIO851993 VSJ851986:VSK851993 WCF851986:WCG851993 WMB851986:WMC851993 WVX851986:WVY851993 I917522:J917529 JL917522:JM917529 TH917522:TI917529 ADD917522:ADE917529 AMZ917522:ANA917529 AWV917522:AWW917529 BGR917522:BGS917529 BQN917522:BQO917529 CAJ917522:CAK917529 CKF917522:CKG917529 CUB917522:CUC917529 DDX917522:DDY917529 DNT917522:DNU917529 DXP917522:DXQ917529 EHL917522:EHM917529 ERH917522:ERI917529 FBD917522:FBE917529 FKZ917522:FLA917529 FUV917522:FUW917529 GER917522:GES917529 GON917522:GOO917529 GYJ917522:GYK917529 HIF917522:HIG917529 HSB917522:HSC917529 IBX917522:IBY917529 ILT917522:ILU917529 IVP917522:IVQ917529 JFL917522:JFM917529 JPH917522:JPI917529 JZD917522:JZE917529 KIZ917522:KJA917529 KSV917522:KSW917529 LCR917522:LCS917529 LMN917522:LMO917529 LWJ917522:LWK917529 MGF917522:MGG917529 MQB917522:MQC917529 MZX917522:MZY917529 NJT917522:NJU917529 NTP917522:NTQ917529 ODL917522:ODM917529 ONH917522:ONI917529 OXD917522:OXE917529 PGZ917522:PHA917529 PQV917522:PQW917529 QAR917522:QAS917529 QKN917522:QKO917529 QUJ917522:QUK917529 REF917522:REG917529 ROB917522:ROC917529 RXX917522:RXY917529 SHT917522:SHU917529 SRP917522:SRQ917529 TBL917522:TBM917529 TLH917522:TLI917529 TVD917522:TVE917529 UEZ917522:UFA917529 UOV917522:UOW917529 UYR917522:UYS917529 VIN917522:VIO917529 VSJ917522:VSK917529 WCF917522:WCG917529 WMB917522:WMC917529 WVX917522:WVY917529 I983058:J983065 JL983058:JM983065 TH983058:TI983065 ADD983058:ADE983065 AMZ983058:ANA983065 AWV983058:AWW983065 BGR983058:BGS983065 BQN983058:BQO983065 CAJ983058:CAK983065 CKF983058:CKG983065 CUB983058:CUC983065 DDX983058:DDY983065 DNT983058:DNU983065 DXP983058:DXQ983065 EHL983058:EHM983065 ERH983058:ERI983065 FBD983058:FBE983065 FKZ983058:FLA983065 FUV983058:FUW983065 GER983058:GES983065 GON983058:GOO983065 GYJ983058:GYK983065 HIF983058:HIG983065 HSB983058:HSC983065 IBX983058:IBY983065 ILT983058:ILU983065 IVP983058:IVQ983065 JFL983058:JFM983065 JPH983058:JPI983065 JZD983058:JZE983065 KIZ983058:KJA983065 KSV983058:KSW983065 LCR983058:LCS983065 LMN983058:LMO983065 LWJ983058:LWK983065 MGF983058:MGG983065 MQB983058:MQC983065 MZX983058:MZY983065 NJT983058:NJU983065 NTP983058:NTQ983065 ODL983058:ODM983065 ONH983058:ONI983065 OXD983058:OXE983065 PGZ983058:PHA983065 PQV983058:PQW983065 QAR983058:QAS983065 QKN983058:QKO983065 QUJ983058:QUK983065 REF983058:REG983065 ROB983058:ROC983065 RXX983058:RXY983065 SHT983058:SHU983065 SRP983058:SRQ983065 TBL983058:TBM983065 TLH983058:TLI983065 TVD983058:TVE983065 UEZ983058:UFA983065 UOV983058:UOW983065 UYR983058:UYS983065 VIN983058:VIO983065 VSJ983058:VSK983065 WCF983058:WCG983065 WMB983058:WMC983065 WVX983058:WVY983065" xr:uid="{A530A31A-1375-427C-B586-98BA56133A79}">
      <formula1>#REF!</formula1>
    </dataValidation>
  </dataValidations>
  <pageMargins left="0.70866141732283472" right="0.70866141732283472" top="0.74803149606299213" bottom="0.74803149606299213" header="0.31496062992125984" footer="0.31496062992125984"/>
  <pageSetup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DF44-CE88-4474-A845-52F3192BDA4A}">
  <sheetPr>
    <pageSetUpPr fitToPage="1"/>
  </sheetPr>
  <dimension ref="A1:V29"/>
  <sheetViews>
    <sheetView topLeftCell="B3" workbookViewId="0">
      <selection activeCell="U19" sqref="U19:V19"/>
    </sheetView>
  </sheetViews>
  <sheetFormatPr defaultRowHeight="12.75" x14ac:dyDescent="0.2"/>
  <cols>
    <col min="1" max="1" width="8" style="70" customWidth="1"/>
    <col min="2" max="2" width="8.7109375" style="70" bestFit="1" customWidth="1"/>
    <col min="3" max="3" width="8.140625" style="70" bestFit="1" customWidth="1"/>
    <col min="4" max="4" width="7.28515625" style="70" hidden="1" customWidth="1"/>
    <col min="5" max="5" width="5.7109375" style="70" bestFit="1" customWidth="1"/>
    <col min="6" max="6" width="2.7109375" style="70" hidden="1" customWidth="1"/>
    <col min="7" max="7" width="14.42578125" style="70" hidden="1" customWidth="1"/>
    <col min="8" max="8" width="37.7109375" style="70" customWidth="1"/>
    <col min="9" max="9" width="8.140625" style="70" bestFit="1" customWidth="1"/>
    <col min="10" max="10" width="10" style="70" customWidth="1"/>
    <col min="11" max="11" width="11.140625" style="70" customWidth="1"/>
    <col min="12" max="12" width="5.7109375" style="70" bestFit="1" customWidth="1"/>
    <col min="13" max="13" width="4" style="70" bestFit="1" customWidth="1"/>
    <col min="14" max="14" width="5.7109375" style="70" bestFit="1" customWidth="1"/>
    <col min="15" max="15" width="8.7109375" style="70" bestFit="1" customWidth="1"/>
    <col min="16" max="16" width="11.42578125" style="70" bestFit="1" customWidth="1"/>
    <col min="17" max="17" width="19" style="70" customWidth="1"/>
    <col min="18" max="18" width="14.28515625" style="70" customWidth="1"/>
    <col min="19" max="19" width="11.28515625" style="70" bestFit="1" customWidth="1"/>
    <col min="20" max="20" width="9.140625" style="70"/>
    <col min="21" max="22" width="9.140625" style="78"/>
    <col min="23" max="255" width="9.140625" style="70"/>
    <col min="256" max="256" width="10.7109375" style="70" customWidth="1"/>
    <col min="257" max="257" width="8.7109375" style="70" bestFit="1" customWidth="1"/>
    <col min="258" max="258" width="8" style="70" bestFit="1" customWidth="1"/>
    <col min="259" max="259" width="7.28515625" style="70" bestFit="1" customWidth="1"/>
    <col min="260" max="260" width="5.7109375" style="70" bestFit="1" customWidth="1"/>
    <col min="261" max="261" width="2.7109375" style="70" bestFit="1" customWidth="1"/>
    <col min="262" max="262" width="14.42578125" style="70" bestFit="1" customWidth="1"/>
    <col min="263" max="263" width="92.28515625" style="70" bestFit="1" customWidth="1"/>
    <col min="264" max="264" width="8.140625" style="70" bestFit="1" customWidth="1"/>
    <col min="265" max="265" width="5.7109375" style="70" bestFit="1" customWidth="1"/>
    <col min="266" max="266" width="3.5703125" style="70" bestFit="1" customWidth="1"/>
    <col min="267" max="267" width="5.7109375" style="70" bestFit="1" customWidth="1"/>
    <col min="268" max="268" width="8.7109375" style="70" bestFit="1" customWidth="1"/>
    <col min="269" max="269" width="11.28515625" style="70" bestFit="1" customWidth="1"/>
    <col min="270" max="511" width="9.140625" style="70"/>
    <col min="512" max="512" width="10.7109375" style="70" customWidth="1"/>
    <col min="513" max="513" width="8.7109375" style="70" bestFit="1" customWidth="1"/>
    <col min="514" max="514" width="8" style="70" bestFit="1" customWidth="1"/>
    <col min="515" max="515" width="7.28515625" style="70" bestFit="1" customWidth="1"/>
    <col min="516" max="516" width="5.7109375" style="70" bestFit="1" customWidth="1"/>
    <col min="517" max="517" width="2.7109375" style="70" bestFit="1" customWidth="1"/>
    <col min="518" max="518" width="14.42578125" style="70" bestFit="1" customWidth="1"/>
    <col min="519" max="519" width="92.28515625" style="70" bestFit="1" customWidth="1"/>
    <col min="520" max="520" width="8.140625" style="70" bestFit="1" customWidth="1"/>
    <col min="521" max="521" width="5.7109375" style="70" bestFit="1" customWidth="1"/>
    <col min="522" max="522" width="3.5703125" style="70" bestFit="1" customWidth="1"/>
    <col min="523" max="523" width="5.7109375" style="70" bestFit="1" customWidth="1"/>
    <col min="524" max="524" width="8.7109375" style="70" bestFit="1" customWidth="1"/>
    <col min="525" max="525" width="11.28515625" style="70" bestFit="1" customWidth="1"/>
    <col min="526" max="767" width="9.140625" style="70"/>
    <col min="768" max="768" width="10.7109375" style="70" customWidth="1"/>
    <col min="769" max="769" width="8.7109375" style="70" bestFit="1" customWidth="1"/>
    <col min="770" max="770" width="8" style="70" bestFit="1" customWidth="1"/>
    <col min="771" max="771" width="7.28515625" style="70" bestFit="1" customWidth="1"/>
    <col min="772" max="772" width="5.7109375" style="70" bestFit="1" customWidth="1"/>
    <col min="773" max="773" width="2.7109375" style="70" bestFit="1" customWidth="1"/>
    <col min="774" max="774" width="14.42578125" style="70" bestFit="1" customWidth="1"/>
    <col min="775" max="775" width="92.28515625" style="70" bestFit="1" customWidth="1"/>
    <col min="776" max="776" width="8.140625" style="70" bestFit="1" customWidth="1"/>
    <col min="777" max="777" width="5.7109375" style="70" bestFit="1" customWidth="1"/>
    <col min="778" max="778" width="3.5703125" style="70" bestFit="1" customWidth="1"/>
    <col min="779" max="779" width="5.7109375" style="70" bestFit="1" customWidth="1"/>
    <col min="780" max="780" width="8.7109375" style="70" bestFit="1" customWidth="1"/>
    <col min="781" max="781" width="11.28515625" style="70" bestFit="1" customWidth="1"/>
    <col min="782" max="1023" width="9.140625" style="70"/>
    <col min="1024" max="1024" width="10.7109375" style="70" customWidth="1"/>
    <col min="1025" max="1025" width="8.7109375" style="70" bestFit="1" customWidth="1"/>
    <col min="1026" max="1026" width="8" style="70" bestFit="1" customWidth="1"/>
    <col min="1027" max="1027" width="7.28515625" style="70" bestFit="1" customWidth="1"/>
    <col min="1028" max="1028" width="5.7109375" style="70" bestFit="1" customWidth="1"/>
    <col min="1029" max="1029" width="2.7109375" style="70" bestFit="1" customWidth="1"/>
    <col min="1030" max="1030" width="14.42578125" style="70" bestFit="1" customWidth="1"/>
    <col min="1031" max="1031" width="92.28515625" style="70" bestFit="1" customWidth="1"/>
    <col min="1032" max="1032" width="8.140625" style="70" bestFit="1" customWidth="1"/>
    <col min="1033" max="1033" width="5.7109375" style="70" bestFit="1" customWidth="1"/>
    <col min="1034" max="1034" width="3.5703125" style="70" bestFit="1" customWidth="1"/>
    <col min="1035" max="1035" width="5.7109375" style="70" bestFit="1" customWidth="1"/>
    <col min="1036" max="1036" width="8.7109375" style="70" bestFit="1" customWidth="1"/>
    <col min="1037" max="1037" width="11.28515625" style="70" bestFit="1" customWidth="1"/>
    <col min="1038" max="1279" width="9.140625" style="70"/>
    <col min="1280" max="1280" width="10.7109375" style="70" customWidth="1"/>
    <col min="1281" max="1281" width="8.7109375" style="70" bestFit="1" customWidth="1"/>
    <col min="1282" max="1282" width="8" style="70" bestFit="1" customWidth="1"/>
    <col min="1283" max="1283" width="7.28515625" style="70" bestFit="1" customWidth="1"/>
    <col min="1284" max="1284" width="5.7109375" style="70" bestFit="1" customWidth="1"/>
    <col min="1285" max="1285" width="2.7109375" style="70" bestFit="1" customWidth="1"/>
    <col min="1286" max="1286" width="14.42578125" style="70" bestFit="1" customWidth="1"/>
    <col min="1287" max="1287" width="92.28515625" style="70" bestFit="1" customWidth="1"/>
    <col min="1288" max="1288" width="8.140625" style="70" bestFit="1" customWidth="1"/>
    <col min="1289" max="1289" width="5.7109375" style="70" bestFit="1" customWidth="1"/>
    <col min="1290" max="1290" width="3.5703125" style="70" bestFit="1" customWidth="1"/>
    <col min="1291" max="1291" width="5.7109375" style="70" bestFit="1" customWidth="1"/>
    <col min="1292" max="1292" width="8.7109375" style="70" bestFit="1" customWidth="1"/>
    <col min="1293" max="1293" width="11.28515625" style="70" bestFit="1" customWidth="1"/>
    <col min="1294" max="1535" width="9.140625" style="70"/>
    <col min="1536" max="1536" width="10.7109375" style="70" customWidth="1"/>
    <col min="1537" max="1537" width="8.7109375" style="70" bestFit="1" customWidth="1"/>
    <col min="1538" max="1538" width="8" style="70" bestFit="1" customWidth="1"/>
    <col min="1539" max="1539" width="7.28515625" style="70" bestFit="1" customWidth="1"/>
    <col min="1540" max="1540" width="5.7109375" style="70" bestFit="1" customWidth="1"/>
    <col min="1541" max="1541" width="2.7109375" style="70" bestFit="1" customWidth="1"/>
    <col min="1542" max="1542" width="14.42578125" style="70" bestFit="1" customWidth="1"/>
    <col min="1543" max="1543" width="92.28515625" style="70" bestFit="1" customWidth="1"/>
    <col min="1544" max="1544" width="8.140625" style="70" bestFit="1" customWidth="1"/>
    <col min="1545" max="1545" width="5.7109375" style="70" bestFit="1" customWidth="1"/>
    <col min="1546" max="1546" width="3.5703125" style="70" bestFit="1" customWidth="1"/>
    <col min="1547" max="1547" width="5.7109375" style="70" bestFit="1" customWidth="1"/>
    <col min="1548" max="1548" width="8.7109375" style="70" bestFit="1" customWidth="1"/>
    <col min="1549" max="1549" width="11.28515625" style="70" bestFit="1" customWidth="1"/>
    <col min="1550" max="1791" width="9.140625" style="70"/>
    <col min="1792" max="1792" width="10.7109375" style="70" customWidth="1"/>
    <col min="1793" max="1793" width="8.7109375" style="70" bestFit="1" customWidth="1"/>
    <col min="1794" max="1794" width="8" style="70" bestFit="1" customWidth="1"/>
    <col min="1795" max="1795" width="7.28515625" style="70" bestFit="1" customWidth="1"/>
    <col min="1796" max="1796" width="5.7109375" style="70" bestFit="1" customWidth="1"/>
    <col min="1797" max="1797" width="2.7109375" style="70" bestFit="1" customWidth="1"/>
    <col min="1798" max="1798" width="14.42578125" style="70" bestFit="1" customWidth="1"/>
    <col min="1799" max="1799" width="92.28515625" style="70" bestFit="1" customWidth="1"/>
    <col min="1800" max="1800" width="8.140625" style="70" bestFit="1" customWidth="1"/>
    <col min="1801" max="1801" width="5.7109375" style="70" bestFit="1" customWidth="1"/>
    <col min="1802" max="1802" width="3.5703125" style="70" bestFit="1" customWidth="1"/>
    <col min="1803" max="1803" width="5.7109375" style="70" bestFit="1" customWidth="1"/>
    <col min="1804" max="1804" width="8.7109375" style="70" bestFit="1" customWidth="1"/>
    <col min="1805" max="1805" width="11.28515625" style="70" bestFit="1" customWidth="1"/>
    <col min="1806" max="2047" width="9.140625" style="70"/>
    <col min="2048" max="2048" width="10.7109375" style="70" customWidth="1"/>
    <col min="2049" max="2049" width="8.7109375" style="70" bestFit="1" customWidth="1"/>
    <col min="2050" max="2050" width="8" style="70" bestFit="1" customWidth="1"/>
    <col min="2051" max="2051" width="7.28515625" style="70" bestFit="1" customWidth="1"/>
    <col min="2052" max="2052" width="5.7109375" style="70" bestFit="1" customWidth="1"/>
    <col min="2053" max="2053" width="2.7109375" style="70" bestFit="1" customWidth="1"/>
    <col min="2054" max="2054" width="14.42578125" style="70" bestFit="1" customWidth="1"/>
    <col min="2055" max="2055" width="92.28515625" style="70" bestFit="1" customWidth="1"/>
    <col min="2056" max="2056" width="8.140625" style="70" bestFit="1" customWidth="1"/>
    <col min="2057" max="2057" width="5.7109375" style="70" bestFit="1" customWidth="1"/>
    <col min="2058" max="2058" width="3.5703125" style="70" bestFit="1" customWidth="1"/>
    <col min="2059" max="2059" width="5.7109375" style="70" bestFit="1" customWidth="1"/>
    <col min="2060" max="2060" width="8.7109375" style="70" bestFit="1" customWidth="1"/>
    <col min="2061" max="2061" width="11.28515625" style="70" bestFit="1" customWidth="1"/>
    <col min="2062" max="2303" width="9.140625" style="70"/>
    <col min="2304" max="2304" width="10.7109375" style="70" customWidth="1"/>
    <col min="2305" max="2305" width="8.7109375" style="70" bestFit="1" customWidth="1"/>
    <col min="2306" max="2306" width="8" style="70" bestFit="1" customWidth="1"/>
    <col min="2307" max="2307" width="7.28515625" style="70" bestFit="1" customWidth="1"/>
    <col min="2308" max="2308" width="5.7109375" style="70" bestFit="1" customWidth="1"/>
    <col min="2309" max="2309" width="2.7109375" style="70" bestFit="1" customWidth="1"/>
    <col min="2310" max="2310" width="14.42578125" style="70" bestFit="1" customWidth="1"/>
    <col min="2311" max="2311" width="92.28515625" style="70" bestFit="1" customWidth="1"/>
    <col min="2312" max="2312" width="8.140625" style="70" bestFit="1" customWidth="1"/>
    <col min="2313" max="2313" width="5.7109375" style="70" bestFit="1" customWidth="1"/>
    <col min="2314" max="2314" width="3.5703125" style="70" bestFit="1" customWidth="1"/>
    <col min="2315" max="2315" width="5.7109375" style="70" bestFit="1" customWidth="1"/>
    <col min="2316" max="2316" width="8.7109375" style="70" bestFit="1" customWidth="1"/>
    <col min="2317" max="2317" width="11.28515625" style="70" bestFit="1" customWidth="1"/>
    <col min="2318" max="2559" width="9.140625" style="70"/>
    <col min="2560" max="2560" width="10.7109375" style="70" customWidth="1"/>
    <col min="2561" max="2561" width="8.7109375" style="70" bestFit="1" customWidth="1"/>
    <col min="2562" max="2562" width="8" style="70" bestFit="1" customWidth="1"/>
    <col min="2563" max="2563" width="7.28515625" style="70" bestFit="1" customWidth="1"/>
    <col min="2564" max="2564" width="5.7109375" style="70" bestFit="1" customWidth="1"/>
    <col min="2565" max="2565" width="2.7109375" style="70" bestFit="1" customWidth="1"/>
    <col min="2566" max="2566" width="14.42578125" style="70" bestFit="1" customWidth="1"/>
    <col min="2567" max="2567" width="92.28515625" style="70" bestFit="1" customWidth="1"/>
    <col min="2568" max="2568" width="8.140625" style="70" bestFit="1" customWidth="1"/>
    <col min="2569" max="2569" width="5.7109375" style="70" bestFit="1" customWidth="1"/>
    <col min="2570" max="2570" width="3.5703125" style="70" bestFit="1" customWidth="1"/>
    <col min="2571" max="2571" width="5.7109375" style="70" bestFit="1" customWidth="1"/>
    <col min="2572" max="2572" width="8.7109375" style="70" bestFit="1" customWidth="1"/>
    <col min="2573" max="2573" width="11.28515625" style="70" bestFit="1" customWidth="1"/>
    <col min="2574" max="2815" width="9.140625" style="70"/>
    <col min="2816" max="2816" width="10.7109375" style="70" customWidth="1"/>
    <col min="2817" max="2817" width="8.7109375" style="70" bestFit="1" customWidth="1"/>
    <col min="2818" max="2818" width="8" style="70" bestFit="1" customWidth="1"/>
    <col min="2819" max="2819" width="7.28515625" style="70" bestFit="1" customWidth="1"/>
    <col min="2820" max="2820" width="5.7109375" style="70" bestFit="1" customWidth="1"/>
    <col min="2821" max="2821" width="2.7109375" style="70" bestFit="1" customWidth="1"/>
    <col min="2822" max="2822" width="14.42578125" style="70" bestFit="1" customWidth="1"/>
    <col min="2823" max="2823" width="92.28515625" style="70" bestFit="1" customWidth="1"/>
    <col min="2824" max="2824" width="8.140625" style="70" bestFit="1" customWidth="1"/>
    <col min="2825" max="2825" width="5.7109375" style="70" bestFit="1" customWidth="1"/>
    <col min="2826" max="2826" width="3.5703125" style="70" bestFit="1" customWidth="1"/>
    <col min="2827" max="2827" width="5.7109375" style="70" bestFit="1" customWidth="1"/>
    <col min="2828" max="2828" width="8.7109375" style="70" bestFit="1" customWidth="1"/>
    <col min="2829" max="2829" width="11.28515625" style="70" bestFit="1" customWidth="1"/>
    <col min="2830" max="3071" width="9.140625" style="70"/>
    <col min="3072" max="3072" width="10.7109375" style="70" customWidth="1"/>
    <col min="3073" max="3073" width="8.7109375" style="70" bestFit="1" customWidth="1"/>
    <col min="3074" max="3074" width="8" style="70" bestFit="1" customWidth="1"/>
    <col min="3075" max="3075" width="7.28515625" style="70" bestFit="1" customWidth="1"/>
    <col min="3076" max="3076" width="5.7109375" style="70" bestFit="1" customWidth="1"/>
    <col min="3077" max="3077" width="2.7109375" style="70" bestFit="1" customWidth="1"/>
    <col min="3078" max="3078" width="14.42578125" style="70" bestFit="1" customWidth="1"/>
    <col min="3079" max="3079" width="92.28515625" style="70" bestFit="1" customWidth="1"/>
    <col min="3080" max="3080" width="8.140625" style="70" bestFit="1" customWidth="1"/>
    <col min="3081" max="3081" width="5.7109375" style="70" bestFit="1" customWidth="1"/>
    <col min="3082" max="3082" width="3.5703125" style="70" bestFit="1" customWidth="1"/>
    <col min="3083" max="3083" width="5.7109375" style="70" bestFit="1" customWidth="1"/>
    <col min="3084" max="3084" width="8.7109375" style="70" bestFit="1" customWidth="1"/>
    <col min="3085" max="3085" width="11.28515625" style="70" bestFit="1" customWidth="1"/>
    <col min="3086" max="3327" width="9.140625" style="70"/>
    <col min="3328" max="3328" width="10.7109375" style="70" customWidth="1"/>
    <col min="3329" max="3329" width="8.7109375" style="70" bestFit="1" customWidth="1"/>
    <col min="3330" max="3330" width="8" style="70" bestFit="1" customWidth="1"/>
    <col min="3331" max="3331" width="7.28515625" style="70" bestFit="1" customWidth="1"/>
    <col min="3332" max="3332" width="5.7109375" style="70" bestFit="1" customWidth="1"/>
    <col min="3333" max="3333" width="2.7109375" style="70" bestFit="1" customWidth="1"/>
    <col min="3334" max="3334" width="14.42578125" style="70" bestFit="1" customWidth="1"/>
    <col min="3335" max="3335" width="92.28515625" style="70" bestFit="1" customWidth="1"/>
    <col min="3336" max="3336" width="8.140625" style="70" bestFit="1" customWidth="1"/>
    <col min="3337" max="3337" width="5.7109375" style="70" bestFit="1" customWidth="1"/>
    <col min="3338" max="3338" width="3.5703125" style="70" bestFit="1" customWidth="1"/>
    <col min="3339" max="3339" width="5.7109375" style="70" bestFit="1" customWidth="1"/>
    <col min="3340" max="3340" width="8.7109375" style="70" bestFit="1" customWidth="1"/>
    <col min="3341" max="3341" width="11.28515625" style="70" bestFit="1" customWidth="1"/>
    <col min="3342" max="3583" width="9.140625" style="70"/>
    <col min="3584" max="3584" width="10.7109375" style="70" customWidth="1"/>
    <col min="3585" max="3585" width="8.7109375" style="70" bestFit="1" customWidth="1"/>
    <col min="3586" max="3586" width="8" style="70" bestFit="1" customWidth="1"/>
    <col min="3587" max="3587" width="7.28515625" style="70" bestFit="1" customWidth="1"/>
    <col min="3588" max="3588" width="5.7109375" style="70" bestFit="1" customWidth="1"/>
    <col min="3589" max="3589" width="2.7109375" style="70" bestFit="1" customWidth="1"/>
    <col min="3590" max="3590" width="14.42578125" style="70" bestFit="1" customWidth="1"/>
    <col min="3591" max="3591" width="92.28515625" style="70" bestFit="1" customWidth="1"/>
    <col min="3592" max="3592" width="8.140625" style="70" bestFit="1" customWidth="1"/>
    <col min="3593" max="3593" width="5.7109375" style="70" bestFit="1" customWidth="1"/>
    <col min="3594" max="3594" width="3.5703125" style="70" bestFit="1" customWidth="1"/>
    <col min="3595" max="3595" width="5.7109375" style="70" bestFit="1" customWidth="1"/>
    <col min="3596" max="3596" width="8.7109375" style="70" bestFit="1" customWidth="1"/>
    <col min="3597" max="3597" width="11.28515625" style="70" bestFit="1" customWidth="1"/>
    <col min="3598" max="3839" width="9.140625" style="70"/>
    <col min="3840" max="3840" width="10.7109375" style="70" customWidth="1"/>
    <col min="3841" max="3841" width="8.7109375" style="70" bestFit="1" customWidth="1"/>
    <col min="3842" max="3842" width="8" style="70" bestFit="1" customWidth="1"/>
    <col min="3843" max="3843" width="7.28515625" style="70" bestFit="1" customWidth="1"/>
    <col min="3844" max="3844" width="5.7109375" style="70" bestFit="1" customWidth="1"/>
    <col min="3845" max="3845" width="2.7109375" style="70" bestFit="1" customWidth="1"/>
    <col min="3846" max="3846" width="14.42578125" style="70" bestFit="1" customWidth="1"/>
    <col min="3847" max="3847" width="92.28515625" style="70" bestFit="1" customWidth="1"/>
    <col min="3848" max="3848" width="8.140625" style="70" bestFit="1" customWidth="1"/>
    <col min="3849" max="3849" width="5.7109375" style="70" bestFit="1" customWidth="1"/>
    <col min="3850" max="3850" width="3.5703125" style="70" bestFit="1" customWidth="1"/>
    <col min="3851" max="3851" width="5.7109375" style="70" bestFit="1" customWidth="1"/>
    <col min="3852" max="3852" width="8.7109375" style="70" bestFit="1" customWidth="1"/>
    <col min="3853" max="3853" width="11.28515625" style="70" bestFit="1" customWidth="1"/>
    <col min="3854" max="4095" width="9.140625" style="70"/>
    <col min="4096" max="4096" width="10.7109375" style="70" customWidth="1"/>
    <col min="4097" max="4097" width="8.7109375" style="70" bestFit="1" customWidth="1"/>
    <col min="4098" max="4098" width="8" style="70" bestFit="1" customWidth="1"/>
    <col min="4099" max="4099" width="7.28515625" style="70" bestFit="1" customWidth="1"/>
    <col min="4100" max="4100" width="5.7109375" style="70" bestFit="1" customWidth="1"/>
    <col min="4101" max="4101" width="2.7109375" style="70" bestFit="1" customWidth="1"/>
    <col min="4102" max="4102" width="14.42578125" style="70" bestFit="1" customWidth="1"/>
    <col min="4103" max="4103" width="92.28515625" style="70" bestFit="1" customWidth="1"/>
    <col min="4104" max="4104" width="8.140625" style="70" bestFit="1" customWidth="1"/>
    <col min="4105" max="4105" width="5.7109375" style="70" bestFit="1" customWidth="1"/>
    <col min="4106" max="4106" width="3.5703125" style="70" bestFit="1" customWidth="1"/>
    <col min="4107" max="4107" width="5.7109375" style="70" bestFit="1" customWidth="1"/>
    <col min="4108" max="4108" width="8.7109375" style="70" bestFit="1" customWidth="1"/>
    <col min="4109" max="4109" width="11.28515625" style="70" bestFit="1" customWidth="1"/>
    <col min="4110" max="4351" width="9.140625" style="70"/>
    <col min="4352" max="4352" width="10.7109375" style="70" customWidth="1"/>
    <col min="4353" max="4353" width="8.7109375" style="70" bestFit="1" customWidth="1"/>
    <col min="4354" max="4354" width="8" style="70" bestFit="1" customWidth="1"/>
    <col min="4355" max="4355" width="7.28515625" style="70" bestFit="1" customWidth="1"/>
    <col min="4356" max="4356" width="5.7109375" style="70" bestFit="1" customWidth="1"/>
    <col min="4357" max="4357" width="2.7109375" style="70" bestFit="1" customWidth="1"/>
    <col min="4358" max="4358" width="14.42578125" style="70" bestFit="1" customWidth="1"/>
    <col min="4359" max="4359" width="92.28515625" style="70" bestFit="1" customWidth="1"/>
    <col min="4360" max="4360" width="8.140625" style="70" bestFit="1" customWidth="1"/>
    <col min="4361" max="4361" width="5.7109375" style="70" bestFit="1" customWidth="1"/>
    <col min="4362" max="4362" width="3.5703125" style="70" bestFit="1" customWidth="1"/>
    <col min="4363" max="4363" width="5.7109375" style="70" bestFit="1" customWidth="1"/>
    <col min="4364" max="4364" width="8.7109375" style="70" bestFit="1" customWidth="1"/>
    <col min="4365" max="4365" width="11.28515625" style="70" bestFit="1" customWidth="1"/>
    <col min="4366" max="4607" width="9.140625" style="70"/>
    <col min="4608" max="4608" width="10.7109375" style="70" customWidth="1"/>
    <col min="4609" max="4609" width="8.7109375" style="70" bestFit="1" customWidth="1"/>
    <col min="4610" max="4610" width="8" style="70" bestFit="1" customWidth="1"/>
    <col min="4611" max="4611" width="7.28515625" style="70" bestFit="1" customWidth="1"/>
    <col min="4612" max="4612" width="5.7109375" style="70" bestFit="1" customWidth="1"/>
    <col min="4613" max="4613" width="2.7109375" style="70" bestFit="1" customWidth="1"/>
    <col min="4614" max="4614" width="14.42578125" style="70" bestFit="1" customWidth="1"/>
    <col min="4615" max="4615" width="92.28515625" style="70" bestFit="1" customWidth="1"/>
    <col min="4616" max="4616" width="8.140625" style="70" bestFit="1" customWidth="1"/>
    <col min="4617" max="4617" width="5.7109375" style="70" bestFit="1" customWidth="1"/>
    <col min="4618" max="4618" width="3.5703125" style="70" bestFit="1" customWidth="1"/>
    <col min="4619" max="4619" width="5.7109375" style="70" bestFit="1" customWidth="1"/>
    <col min="4620" max="4620" width="8.7109375" style="70" bestFit="1" customWidth="1"/>
    <col min="4621" max="4621" width="11.28515625" style="70" bestFit="1" customWidth="1"/>
    <col min="4622" max="4863" width="9.140625" style="70"/>
    <col min="4864" max="4864" width="10.7109375" style="70" customWidth="1"/>
    <col min="4865" max="4865" width="8.7109375" style="70" bestFit="1" customWidth="1"/>
    <col min="4866" max="4866" width="8" style="70" bestFit="1" customWidth="1"/>
    <col min="4867" max="4867" width="7.28515625" style="70" bestFit="1" customWidth="1"/>
    <col min="4868" max="4868" width="5.7109375" style="70" bestFit="1" customWidth="1"/>
    <col min="4869" max="4869" width="2.7109375" style="70" bestFit="1" customWidth="1"/>
    <col min="4870" max="4870" width="14.42578125" style="70" bestFit="1" customWidth="1"/>
    <col min="4871" max="4871" width="92.28515625" style="70" bestFit="1" customWidth="1"/>
    <col min="4872" max="4872" width="8.140625" style="70" bestFit="1" customWidth="1"/>
    <col min="4873" max="4873" width="5.7109375" style="70" bestFit="1" customWidth="1"/>
    <col min="4874" max="4874" width="3.5703125" style="70" bestFit="1" customWidth="1"/>
    <col min="4875" max="4875" width="5.7109375" style="70" bestFit="1" customWidth="1"/>
    <col min="4876" max="4876" width="8.7109375" style="70" bestFit="1" customWidth="1"/>
    <col min="4877" max="4877" width="11.28515625" style="70" bestFit="1" customWidth="1"/>
    <col min="4878" max="5119" width="9.140625" style="70"/>
    <col min="5120" max="5120" width="10.7109375" style="70" customWidth="1"/>
    <col min="5121" max="5121" width="8.7109375" style="70" bestFit="1" customWidth="1"/>
    <col min="5122" max="5122" width="8" style="70" bestFit="1" customWidth="1"/>
    <col min="5123" max="5123" width="7.28515625" style="70" bestFit="1" customWidth="1"/>
    <col min="5124" max="5124" width="5.7109375" style="70" bestFit="1" customWidth="1"/>
    <col min="5125" max="5125" width="2.7109375" style="70" bestFit="1" customWidth="1"/>
    <col min="5126" max="5126" width="14.42578125" style="70" bestFit="1" customWidth="1"/>
    <col min="5127" max="5127" width="92.28515625" style="70" bestFit="1" customWidth="1"/>
    <col min="5128" max="5128" width="8.140625" style="70" bestFit="1" customWidth="1"/>
    <col min="5129" max="5129" width="5.7109375" style="70" bestFit="1" customWidth="1"/>
    <col min="5130" max="5130" width="3.5703125" style="70" bestFit="1" customWidth="1"/>
    <col min="5131" max="5131" width="5.7109375" style="70" bestFit="1" customWidth="1"/>
    <col min="5132" max="5132" width="8.7109375" style="70" bestFit="1" customWidth="1"/>
    <col min="5133" max="5133" width="11.28515625" style="70" bestFit="1" customWidth="1"/>
    <col min="5134" max="5375" width="9.140625" style="70"/>
    <col min="5376" max="5376" width="10.7109375" style="70" customWidth="1"/>
    <col min="5377" max="5377" width="8.7109375" style="70" bestFit="1" customWidth="1"/>
    <col min="5378" max="5378" width="8" style="70" bestFit="1" customWidth="1"/>
    <col min="5379" max="5379" width="7.28515625" style="70" bestFit="1" customWidth="1"/>
    <col min="5380" max="5380" width="5.7109375" style="70" bestFit="1" customWidth="1"/>
    <col min="5381" max="5381" width="2.7109375" style="70" bestFit="1" customWidth="1"/>
    <col min="5382" max="5382" width="14.42578125" style="70" bestFit="1" customWidth="1"/>
    <col min="5383" max="5383" width="92.28515625" style="70" bestFit="1" customWidth="1"/>
    <col min="5384" max="5384" width="8.140625" style="70" bestFit="1" customWidth="1"/>
    <col min="5385" max="5385" width="5.7109375" style="70" bestFit="1" customWidth="1"/>
    <col min="5386" max="5386" width="3.5703125" style="70" bestFit="1" customWidth="1"/>
    <col min="5387" max="5387" width="5.7109375" style="70" bestFit="1" customWidth="1"/>
    <col min="5388" max="5388" width="8.7109375" style="70" bestFit="1" customWidth="1"/>
    <col min="5389" max="5389" width="11.28515625" style="70" bestFit="1" customWidth="1"/>
    <col min="5390" max="5631" width="9.140625" style="70"/>
    <col min="5632" max="5632" width="10.7109375" style="70" customWidth="1"/>
    <col min="5633" max="5633" width="8.7109375" style="70" bestFit="1" customWidth="1"/>
    <col min="5634" max="5634" width="8" style="70" bestFit="1" customWidth="1"/>
    <col min="5635" max="5635" width="7.28515625" style="70" bestFit="1" customWidth="1"/>
    <col min="5636" max="5636" width="5.7109375" style="70" bestFit="1" customWidth="1"/>
    <col min="5637" max="5637" width="2.7109375" style="70" bestFit="1" customWidth="1"/>
    <col min="5638" max="5638" width="14.42578125" style="70" bestFit="1" customWidth="1"/>
    <col min="5639" max="5639" width="92.28515625" style="70" bestFit="1" customWidth="1"/>
    <col min="5640" max="5640" width="8.140625" style="70" bestFit="1" customWidth="1"/>
    <col min="5641" max="5641" width="5.7109375" style="70" bestFit="1" customWidth="1"/>
    <col min="5642" max="5642" width="3.5703125" style="70" bestFit="1" customWidth="1"/>
    <col min="5643" max="5643" width="5.7109375" style="70" bestFit="1" customWidth="1"/>
    <col min="5644" max="5644" width="8.7109375" style="70" bestFit="1" customWidth="1"/>
    <col min="5645" max="5645" width="11.28515625" style="70" bestFit="1" customWidth="1"/>
    <col min="5646" max="5887" width="9.140625" style="70"/>
    <col min="5888" max="5888" width="10.7109375" style="70" customWidth="1"/>
    <col min="5889" max="5889" width="8.7109375" style="70" bestFit="1" customWidth="1"/>
    <col min="5890" max="5890" width="8" style="70" bestFit="1" customWidth="1"/>
    <col min="5891" max="5891" width="7.28515625" style="70" bestFit="1" customWidth="1"/>
    <col min="5892" max="5892" width="5.7109375" style="70" bestFit="1" customWidth="1"/>
    <col min="5893" max="5893" width="2.7109375" style="70" bestFit="1" customWidth="1"/>
    <col min="5894" max="5894" width="14.42578125" style="70" bestFit="1" customWidth="1"/>
    <col min="5895" max="5895" width="92.28515625" style="70" bestFit="1" customWidth="1"/>
    <col min="5896" max="5896" width="8.140625" style="70" bestFit="1" customWidth="1"/>
    <col min="5897" max="5897" width="5.7109375" style="70" bestFit="1" customWidth="1"/>
    <col min="5898" max="5898" width="3.5703125" style="70" bestFit="1" customWidth="1"/>
    <col min="5899" max="5899" width="5.7109375" style="70" bestFit="1" customWidth="1"/>
    <col min="5900" max="5900" width="8.7109375" style="70" bestFit="1" customWidth="1"/>
    <col min="5901" max="5901" width="11.28515625" style="70" bestFit="1" customWidth="1"/>
    <col min="5902" max="6143" width="9.140625" style="70"/>
    <col min="6144" max="6144" width="10.7109375" style="70" customWidth="1"/>
    <col min="6145" max="6145" width="8.7109375" style="70" bestFit="1" customWidth="1"/>
    <col min="6146" max="6146" width="8" style="70" bestFit="1" customWidth="1"/>
    <col min="6147" max="6147" width="7.28515625" style="70" bestFit="1" customWidth="1"/>
    <col min="6148" max="6148" width="5.7109375" style="70" bestFit="1" customWidth="1"/>
    <col min="6149" max="6149" width="2.7109375" style="70" bestFit="1" customWidth="1"/>
    <col min="6150" max="6150" width="14.42578125" style="70" bestFit="1" customWidth="1"/>
    <col min="6151" max="6151" width="92.28515625" style="70" bestFit="1" customWidth="1"/>
    <col min="6152" max="6152" width="8.140625" style="70" bestFit="1" customWidth="1"/>
    <col min="6153" max="6153" width="5.7109375" style="70" bestFit="1" customWidth="1"/>
    <col min="6154" max="6154" width="3.5703125" style="70" bestFit="1" customWidth="1"/>
    <col min="6155" max="6155" width="5.7109375" style="70" bestFit="1" customWidth="1"/>
    <col min="6156" max="6156" width="8.7109375" style="70" bestFit="1" customWidth="1"/>
    <col min="6157" max="6157" width="11.28515625" style="70" bestFit="1" customWidth="1"/>
    <col min="6158" max="6399" width="9.140625" style="70"/>
    <col min="6400" max="6400" width="10.7109375" style="70" customWidth="1"/>
    <col min="6401" max="6401" width="8.7109375" style="70" bestFit="1" customWidth="1"/>
    <col min="6402" max="6402" width="8" style="70" bestFit="1" customWidth="1"/>
    <col min="6403" max="6403" width="7.28515625" style="70" bestFit="1" customWidth="1"/>
    <col min="6404" max="6404" width="5.7109375" style="70" bestFit="1" customWidth="1"/>
    <col min="6405" max="6405" width="2.7109375" style="70" bestFit="1" customWidth="1"/>
    <col min="6406" max="6406" width="14.42578125" style="70" bestFit="1" customWidth="1"/>
    <col min="6407" max="6407" width="92.28515625" style="70" bestFit="1" customWidth="1"/>
    <col min="6408" max="6408" width="8.140625" style="70" bestFit="1" customWidth="1"/>
    <col min="6409" max="6409" width="5.7109375" style="70" bestFit="1" customWidth="1"/>
    <col min="6410" max="6410" width="3.5703125" style="70" bestFit="1" customWidth="1"/>
    <col min="6411" max="6411" width="5.7109375" style="70" bestFit="1" customWidth="1"/>
    <col min="6412" max="6412" width="8.7109375" style="70" bestFit="1" customWidth="1"/>
    <col min="6413" max="6413" width="11.28515625" style="70" bestFit="1" customWidth="1"/>
    <col min="6414" max="6655" width="9.140625" style="70"/>
    <col min="6656" max="6656" width="10.7109375" style="70" customWidth="1"/>
    <col min="6657" max="6657" width="8.7109375" style="70" bestFit="1" customWidth="1"/>
    <col min="6658" max="6658" width="8" style="70" bestFit="1" customWidth="1"/>
    <col min="6659" max="6659" width="7.28515625" style="70" bestFit="1" customWidth="1"/>
    <col min="6660" max="6660" width="5.7109375" style="70" bestFit="1" customWidth="1"/>
    <col min="6661" max="6661" width="2.7109375" style="70" bestFit="1" customWidth="1"/>
    <col min="6662" max="6662" width="14.42578125" style="70" bestFit="1" customWidth="1"/>
    <col min="6663" max="6663" width="92.28515625" style="70" bestFit="1" customWidth="1"/>
    <col min="6664" max="6664" width="8.140625" style="70" bestFit="1" customWidth="1"/>
    <col min="6665" max="6665" width="5.7109375" style="70" bestFit="1" customWidth="1"/>
    <col min="6666" max="6666" width="3.5703125" style="70" bestFit="1" customWidth="1"/>
    <col min="6667" max="6667" width="5.7109375" style="70" bestFit="1" customWidth="1"/>
    <col min="6668" max="6668" width="8.7109375" style="70" bestFit="1" customWidth="1"/>
    <col min="6669" max="6669" width="11.28515625" style="70" bestFit="1" customWidth="1"/>
    <col min="6670" max="6911" width="9.140625" style="70"/>
    <col min="6912" max="6912" width="10.7109375" style="70" customWidth="1"/>
    <col min="6913" max="6913" width="8.7109375" style="70" bestFit="1" customWidth="1"/>
    <col min="6914" max="6914" width="8" style="70" bestFit="1" customWidth="1"/>
    <col min="6915" max="6915" width="7.28515625" style="70" bestFit="1" customWidth="1"/>
    <col min="6916" max="6916" width="5.7109375" style="70" bestFit="1" customWidth="1"/>
    <col min="6917" max="6917" width="2.7109375" style="70" bestFit="1" customWidth="1"/>
    <col min="6918" max="6918" width="14.42578125" style="70" bestFit="1" customWidth="1"/>
    <col min="6919" max="6919" width="92.28515625" style="70" bestFit="1" customWidth="1"/>
    <col min="6920" max="6920" width="8.140625" style="70" bestFit="1" customWidth="1"/>
    <col min="6921" max="6921" width="5.7109375" style="70" bestFit="1" customWidth="1"/>
    <col min="6922" max="6922" width="3.5703125" style="70" bestFit="1" customWidth="1"/>
    <col min="6923" max="6923" width="5.7109375" style="70" bestFit="1" customWidth="1"/>
    <col min="6924" max="6924" width="8.7109375" style="70" bestFit="1" customWidth="1"/>
    <col min="6925" max="6925" width="11.28515625" style="70" bestFit="1" customWidth="1"/>
    <col min="6926" max="7167" width="9.140625" style="70"/>
    <col min="7168" max="7168" width="10.7109375" style="70" customWidth="1"/>
    <col min="7169" max="7169" width="8.7109375" style="70" bestFit="1" customWidth="1"/>
    <col min="7170" max="7170" width="8" style="70" bestFit="1" customWidth="1"/>
    <col min="7171" max="7171" width="7.28515625" style="70" bestFit="1" customWidth="1"/>
    <col min="7172" max="7172" width="5.7109375" style="70" bestFit="1" customWidth="1"/>
    <col min="7173" max="7173" width="2.7109375" style="70" bestFit="1" customWidth="1"/>
    <col min="7174" max="7174" width="14.42578125" style="70" bestFit="1" customWidth="1"/>
    <col min="7175" max="7175" width="92.28515625" style="70" bestFit="1" customWidth="1"/>
    <col min="7176" max="7176" width="8.140625" style="70" bestFit="1" customWidth="1"/>
    <col min="7177" max="7177" width="5.7109375" style="70" bestFit="1" customWidth="1"/>
    <col min="7178" max="7178" width="3.5703125" style="70" bestFit="1" customWidth="1"/>
    <col min="7179" max="7179" width="5.7109375" style="70" bestFit="1" customWidth="1"/>
    <col min="7180" max="7180" width="8.7109375" style="70" bestFit="1" customWidth="1"/>
    <col min="7181" max="7181" width="11.28515625" style="70" bestFit="1" customWidth="1"/>
    <col min="7182" max="7423" width="9.140625" style="70"/>
    <col min="7424" max="7424" width="10.7109375" style="70" customWidth="1"/>
    <col min="7425" max="7425" width="8.7109375" style="70" bestFit="1" customWidth="1"/>
    <col min="7426" max="7426" width="8" style="70" bestFit="1" customWidth="1"/>
    <col min="7427" max="7427" width="7.28515625" style="70" bestFit="1" customWidth="1"/>
    <col min="7428" max="7428" width="5.7109375" style="70" bestFit="1" customWidth="1"/>
    <col min="7429" max="7429" width="2.7109375" style="70" bestFit="1" customWidth="1"/>
    <col min="7430" max="7430" width="14.42578125" style="70" bestFit="1" customWidth="1"/>
    <col min="7431" max="7431" width="92.28515625" style="70" bestFit="1" customWidth="1"/>
    <col min="7432" max="7432" width="8.140625" style="70" bestFit="1" customWidth="1"/>
    <col min="7433" max="7433" width="5.7109375" style="70" bestFit="1" customWidth="1"/>
    <col min="7434" max="7434" width="3.5703125" style="70" bestFit="1" customWidth="1"/>
    <col min="7435" max="7435" width="5.7109375" style="70" bestFit="1" customWidth="1"/>
    <col min="7436" max="7436" width="8.7109375" style="70" bestFit="1" customWidth="1"/>
    <col min="7437" max="7437" width="11.28515625" style="70" bestFit="1" customWidth="1"/>
    <col min="7438" max="7679" width="9.140625" style="70"/>
    <col min="7680" max="7680" width="10.7109375" style="70" customWidth="1"/>
    <col min="7681" max="7681" width="8.7109375" style="70" bestFit="1" customWidth="1"/>
    <col min="7682" max="7682" width="8" style="70" bestFit="1" customWidth="1"/>
    <col min="7683" max="7683" width="7.28515625" style="70" bestFit="1" customWidth="1"/>
    <col min="7684" max="7684" width="5.7109375" style="70" bestFit="1" customWidth="1"/>
    <col min="7685" max="7685" width="2.7109375" style="70" bestFit="1" customWidth="1"/>
    <col min="7686" max="7686" width="14.42578125" style="70" bestFit="1" customWidth="1"/>
    <col min="7687" max="7687" width="92.28515625" style="70" bestFit="1" customWidth="1"/>
    <col min="7688" max="7688" width="8.140625" style="70" bestFit="1" customWidth="1"/>
    <col min="7689" max="7689" width="5.7109375" style="70" bestFit="1" customWidth="1"/>
    <col min="7690" max="7690" width="3.5703125" style="70" bestFit="1" customWidth="1"/>
    <col min="7691" max="7691" width="5.7109375" style="70" bestFit="1" customWidth="1"/>
    <col min="7692" max="7692" width="8.7109375" style="70" bestFit="1" customWidth="1"/>
    <col min="7693" max="7693" width="11.28515625" style="70" bestFit="1" customWidth="1"/>
    <col min="7694" max="7935" width="9.140625" style="70"/>
    <col min="7936" max="7936" width="10.7109375" style="70" customWidth="1"/>
    <col min="7937" max="7937" width="8.7109375" style="70" bestFit="1" customWidth="1"/>
    <col min="7938" max="7938" width="8" style="70" bestFit="1" customWidth="1"/>
    <col min="7939" max="7939" width="7.28515625" style="70" bestFit="1" customWidth="1"/>
    <col min="7940" max="7940" width="5.7109375" style="70" bestFit="1" customWidth="1"/>
    <col min="7941" max="7941" width="2.7109375" style="70" bestFit="1" customWidth="1"/>
    <col min="7942" max="7942" width="14.42578125" style="70" bestFit="1" customWidth="1"/>
    <col min="7943" max="7943" width="92.28515625" style="70" bestFit="1" customWidth="1"/>
    <col min="7944" max="7944" width="8.140625" style="70" bestFit="1" customWidth="1"/>
    <col min="7945" max="7945" width="5.7109375" style="70" bestFit="1" customWidth="1"/>
    <col min="7946" max="7946" width="3.5703125" style="70" bestFit="1" customWidth="1"/>
    <col min="7947" max="7947" width="5.7109375" style="70" bestFit="1" customWidth="1"/>
    <col min="7948" max="7948" width="8.7109375" style="70" bestFit="1" customWidth="1"/>
    <col min="7949" max="7949" width="11.28515625" style="70" bestFit="1" customWidth="1"/>
    <col min="7950" max="8191" width="9.140625" style="70"/>
    <col min="8192" max="8192" width="10.7109375" style="70" customWidth="1"/>
    <col min="8193" max="8193" width="8.7109375" style="70" bestFit="1" customWidth="1"/>
    <col min="8194" max="8194" width="8" style="70" bestFit="1" customWidth="1"/>
    <col min="8195" max="8195" width="7.28515625" style="70" bestFit="1" customWidth="1"/>
    <col min="8196" max="8196" width="5.7109375" style="70" bestFit="1" customWidth="1"/>
    <col min="8197" max="8197" width="2.7109375" style="70" bestFit="1" customWidth="1"/>
    <col min="8198" max="8198" width="14.42578125" style="70" bestFit="1" customWidth="1"/>
    <col min="8199" max="8199" width="92.28515625" style="70" bestFit="1" customWidth="1"/>
    <col min="8200" max="8200" width="8.140625" style="70" bestFit="1" customWidth="1"/>
    <col min="8201" max="8201" width="5.7109375" style="70" bestFit="1" customWidth="1"/>
    <col min="8202" max="8202" width="3.5703125" style="70" bestFit="1" customWidth="1"/>
    <col min="8203" max="8203" width="5.7109375" style="70" bestFit="1" customWidth="1"/>
    <col min="8204" max="8204" width="8.7109375" style="70" bestFit="1" customWidth="1"/>
    <col min="8205" max="8205" width="11.28515625" style="70" bestFit="1" customWidth="1"/>
    <col min="8206" max="8447" width="9.140625" style="70"/>
    <col min="8448" max="8448" width="10.7109375" style="70" customWidth="1"/>
    <col min="8449" max="8449" width="8.7109375" style="70" bestFit="1" customWidth="1"/>
    <col min="8450" max="8450" width="8" style="70" bestFit="1" customWidth="1"/>
    <col min="8451" max="8451" width="7.28515625" style="70" bestFit="1" customWidth="1"/>
    <col min="8452" max="8452" width="5.7109375" style="70" bestFit="1" customWidth="1"/>
    <col min="8453" max="8453" width="2.7109375" style="70" bestFit="1" customWidth="1"/>
    <col min="8454" max="8454" width="14.42578125" style="70" bestFit="1" customWidth="1"/>
    <col min="8455" max="8455" width="92.28515625" style="70" bestFit="1" customWidth="1"/>
    <col min="8456" max="8456" width="8.140625" style="70" bestFit="1" customWidth="1"/>
    <col min="8457" max="8457" width="5.7109375" style="70" bestFit="1" customWidth="1"/>
    <col min="8458" max="8458" width="3.5703125" style="70" bestFit="1" customWidth="1"/>
    <col min="8459" max="8459" width="5.7109375" style="70" bestFit="1" customWidth="1"/>
    <col min="8460" max="8460" width="8.7109375" style="70" bestFit="1" customWidth="1"/>
    <col min="8461" max="8461" width="11.28515625" style="70" bestFit="1" customWidth="1"/>
    <col min="8462" max="8703" width="9.140625" style="70"/>
    <col min="8704" max="8704" width="10.7109375" style="70" customWidth="1"/>
    <col min="8705" max="8705" width="8.7109375" style="70" bestFit="1" customWidth="1"/>
    <col min="8706" max="8706" width="8" style="70" bestFit="1" customWidth="1"/>
    <col min="8707" max="8707" width="7.28515625" style="70" bestFit="1" customWidth="1"/>
    <col min="8708" max="8708" width="5.7109375" style="70" bestFit="1" customWidth="1"/>
    <col min="8709" max="8709" width="2.7109375" style="70" bestFit="1" customWidth="1"/>
    <col min="8710" max="8710" width="14.42578125" style="70" bestFit="1" customWidth="1"/>
    <col min="8711" max="8711" width="92.28515625" style="70" bestFit="1" customWidth="1"/>
    <col min="8712" max="8712" width="8.140625" style="70" bestFit="1" customWidth="1"/>
    <col min="8713" max="8713" width="5.7109375" style="70" bestFit="1" customWidth="1"/>
    <col min="8714" max="8714" width="3.5703125" style="70" bestFit="1" customWidth="1"/>
    <col min="8715" max="8715" width="5.7109375" style="70" bestFit="1" customWidth="1"/>
    <col min="8716" max="8716" width="8.7109375" style="70" bestFit="1" customWidth="1"/>
    <col min="8717" max="8717" width="11.28515625" style="70" bestFit="1" customWidth="1"/>
    <col min="8718" max="8959" width="9.140625" style="70"/>
    <col min="8960" max="8960" width="10.7109375" style="70" customWidth="1"/>
    <col min="8961" max="8961" width="8.7109375" style="70" bestFit="1" customWidth="1"/>
    <col min="8962" max="8962" width="8" style="70" bestFit="1" customWidth="1"/>
    <col min="8963" max="8963" width="7.28515625" style="70" bestFit="1" customWidth="1"/>
    <col min="8964" max="8964" width="5.7109375" style="70" bestFit="1" customWidth="1"/>
    <col min="8965" max="8965" width="2.7109375" style="70" bestFit="1" customWidth="1"/>
    <col min="8966" max="8966" width="14.42578125" style="70" bestFit="1" customWidth="1"/>
    <col min="8967" max="8967" width="92.28515625" style="70" bestFit="1" customWidth="1"/>
    <col min="8968" max="8968" width="8.140625" style="70" bestFit="1" customWidth="1"/>
    <col min="8969" max="8969" width="5.7109375" style="70" bestFit="1" customWidth="1"/>
    <col min="8970" max="8970" width="3.5703125" style="70" bestFit="1" customWidth="1"/>
    <col min="8971" max="8971" width="5.7109375" style="70" bestFit="1" customWidth="1"/>
    <col min="8972" max="8972" width="8.7109375" style="70" bestFit="1" customWidth="1"/>
    <col min="8973" max="8973" width="11.28515625" style="70" bestFit="1" customWidth="1"/>
    <col min="8974" max="9215" width="9.140625" style="70"/>
    <col min="9216" max="9216" width="10.7109375" style="70" customWidth="1"/>
    <col min="9217" max="9217" width="8.7109375" style="70" bestFit="1" customWidth="1"/>
    <col min="9218" max="9218" width="8" style="70" bestFit="1" customWidth="1"/>
    <col min="9219" max="9219" width="7.28515625" style="70" bestFit="1" customWidth="1"/>
    <col min="9220" max="9220" width="5.7109375" style="70" bestFit="1" customWidth="1"/>
    <col min="9221" max="9221" width="2.7109375" style="70" bestFit="1" customWidth="1"/>
    <col min="9222" max="9222" width="14.42578125" style="70" bestFit="1" customWidth="1"/>
    <col min="9223" max="9223" width="92.28515625" style="70" bestFit="1" customWidth="1"/>
    <col min="9224" max="9224" width="8.140625" style="70" bestFit="1" customWidth="1"/>
    <col min="9225" max="9225" width="5.7109375" style="70" bestFit="1" customWidth="1"/>
    <col min="9226" max="9226" width="3.5703125" style="70" bestFit="1" customWidth="1"/>
    <col min="9227" max="9227" width="5.7109375" style="70" bestFit="1" customWidth="1"/>
    <col min="9228" max="9228" width="8.7109375" style="70" bestFit="1" customWidth="1"/>
    <col min="9229" max="9229" width="11.28515625" style="70" bestFit="1" customWidth="1"/>
    <col min="9230" max="9471" width="9.140625" style="70"/>
    <col min="9472" max="9472" width="10.7109375" style="70" customWidth="1"/>
    <col min="9473" max="9473" width="8.7109375" style="70" bestFit="1" customWidth="1"/>
    <col min="9474" max="9474" width="8" style="70" bestFit="1" customWidth="1"/>
    <col min="9475" max="9475" width="7.28515625" style="70" bestFit="1" customWidth="1"/>
    <col min="9476" max="9476" width="5.7109375" style="70" bestFit="1" customWidth="1"/>
    <col min="9477" max="9477" width="2.7109375" style="70" bestFit="1" customWidth="1"/>
    <col min="9478" max="9478" width="14.42578125" style="70" bestFit="1" customWidth="1"/>
    <col min="9479" max="9479" width="92.28515625" style="70" bestFit="1" customWidth="1"/>
    <col min="9480" max="9480" width="8.140625" style="70" bestFit="1" customWidth="1"/>
    <col min="9481" max="9481" width="5.7109375" style="70" bestFit="1" customWidth="1"/>
    <col min="9482" max="9482" width="3.5703125" style="70" bestFit="1" customWidth="1"/>
    <col min="9483" max="9483" width="5.7109375" style="70" bestFit="1" customWidth="1"/>
    <col min="9484" max="9484" width="8.7109375" style="70" bestFit="1" customWidth="1"/>
    <col min="9485" max="9485" width="11.28515625" style="70" bestFit="1" customWidth="1"/>
    <col min="9486" max="9727" width="9.140625" style="70"/>
    <col min="9728" max="9728" width="10.7109375" style="70" customWidth="1"/>
    <col min="9729" max="9729" width="8.7109375" style="70" bestFit="1" customWidth="1"/>
    <col min="9730" max="9730" width="8" style="70" bestFit="1" customWidth="1"/>
    <col min="9731" max="9731" width="7.28515625" style="70" bestFit="1" customWidth="1"/>
    <col min="9732" max="9732" width="5.7109375" style="70" bestFit="1" customWidth="1"/>
    <col min="9733" max="9733" width="2.7109375" style="70" bestFit="1" customWidth="1"/>
    <col min="9734" max="9734" width="14.42578125" style="70" bestFit="1" customWidth="1"/>
    <col min="9735" max="9735" width="92.28515625" style="70" bestFit="1" customWidth="1"/>
    <col min="9736" max="9736" width="8.140625" style="70" bestFit="1" customWidth="1"/>
    <col min="9737" max="9737" width="5.7109375" style="70" bestFit="1" customWidth="1"/>
    <col min="9738" max="9738" width="3.5703125" style="70" bestFit="1" customWidth="1"/>
    <col min="9739" max="9739" width="5.7109375" style="70" bestFit="1" customWidth="1"/>
    <col min="9740" max="9740" width="8.7109375" style="70" bestFit="1" customWidth="1"/>
    <col min="9741" max="9741" width="11.28515625" style="70" bestFit="1" customWidth="1"/>
    <col min="9742" max="9983" width="9.140625" style="70"/>
    <col min="9984" max="9984" width="10.7109375" style="70" customWidth="1"/>
    <col min="9985" max="9985" width="8.7109375" style="70" bestFit="1" customWidth="1"/>
    <col min="9986" max="9986" width="8" style="70" bestFit="1" customWidth="1"/>
    <col min="9987" max="9987" width="7.28515625" style="70" bestFit="1" customWidth="1"/>
    <col min="9988" max="9988" width="5.7109375" style="70" bestFit="1" customWidth="1"/>
    <col min="9989" max="9989" width="2.7109375" style="70" bestFit="1" customWidth="1"/>
    <col min="9990" max="9990" width="14.42578125" style="70" bestFit="1" customWidth="1"/>
    <col min="9991" max="9991" width="92.28515625" style="70" bestFit="1" customWidth="1"/>
    <col min="9992" max="9992" width="8.140625" style="70" bestFit="1" customWidth="1"/>
    <col min="9993" max="9993" width="5.7109375" style="70" bestFit="1" customWidth="1"/>
    <col min="9994" max="9994" width="3.5703125" style="70" bestFit="1" customWidth="1"/>
    <col min="9995" max="9995" width="5.7109375" style="70" bestFit="1" customWidth="1"/>
    <col min="9996" max="9996" width="8.7109375" style="70" bestFit="1" customWidth="1"/>
    <col min="9997" max="9997" width="11.28515625" style="70" bestFit="1" customWidth="1"/>
    <col min="9998" max="10239" width="9.140625" style="70"/>
    <col min="10240" max="10240" width="10.7109375" style="70" customWidth="1"/>
    <col min="10241" max="10241" width="8.7109375" style="70" bestFit="1" customWidth="1"/>
    <col min="10242" max="10242" width="8" style="70" bestFit="1" customWidth="1"/>
    <col min="10243" max="10243" width="7.28515625" style="70" bestFit="1" customWidth="1"/>
    <col min="10244" max="10244" width="5.7109375" style="70" bestFit="1" customWidth="1"/>
    <col min="10245" max="10245" width="2.7109375" style="70" bestFit="1" customWidth="1"/>
    <col min="10246" max="10246" width="14.42578125" style="70" bestFit="1" customWidth="1"/>
    <col min="10247" max="10247" width="92.28515625" style="70" bestFit="1" customWidth="1"/>
    <col min="10248" max="10248" width="8.140625" style="70" bestFit="1" customWidth="1"/>
    <col min="10249" max="10249" width="5.7109375" style="70" bestFit="1" customWidth="1"/>
    <col min="10250" max="10250" width="3.5703125" style="70" bestFit="1" customWidth="1"/>
    <col min="10251" max="10251" width="5.7109375" style="70" bestFit="1" customWidth="1"/>
    <col min="10252" max="10252" width="8.7109375" style="70" bestFit="1" customWidth="1"/>
    <col min="10253" max="10253" width="11.28515625" style="70" bestFit="1" customWidth="1"/>
    <col min="10254" max="10495" width="9.140625" style="70"/>
    <col min="10496" max="10496" width="10.7109375" style="70" customWidth="1"/>
    <col min="10497" max="10497" width="8.7109375" style="70" bestFit="1" customWidth="1"/>
    <col min="10498" max="10498" width="8" style="70" bestFit="1" customWidth="1"/>
    <col min="10499" max="10499" width="7.28515625" style="70" bestFit="1" customWidth="1"/>
    <col min="10500" max="10500" width="5.7109375" style="70" bestFit="1" customWidth="1"/>
    <col min="10501" max="10501" width="2.7109375" style="70" bestFit="1" customWidth="1"/>
    <col min="10502" max="10502" width="14.42578125" style="70" bestFit="1" customWidth="1"/>
    <col min="10503" max="10503" width="92.28515625" style="70" bestFit="1" customWidth="1"/>
    <col min="10504" max="10504" width="8.140625" style="70" bestFit="1" customWidth="1"/>
    <col min="10505" max="10505" width="5.7109375" style="70" bestFit="1" customWidth="1"/>
    <col min="10506" max="10506" width="3.5703125" style="70" bestFit="1" customWidth="1"/>
    <col min="10507" max="10507" width="5.7109375" style="70" bestFit="1" customWidth="1"/>
    <col min="10508" max="10508" width="8.7109375" style="70" bestFit="1" customWidth="1"/>
    <col min="10509" max="10509" width="11.28515625" style="70" bestFit="1" customWidth="1"/>
    <col min="10510" max="10751" width="9.140625" style="70"/>
    <col min="10752" max="10752" width="10.7109375" style="70" customWidth="1"/>
    <col min="10753" max="10753" width="8.7109375" style="70" bestFit="1" customWidth="1"/>
    <col min="10754" max="10754" width="8" style="70" bestFit="1" customWidth="1"/>
    <col min="10755" max="10755" width="7.28515625" style="70" bestFit="1" customWidth="1"/>
    <col min="10756" max="10756" width="5.7109375" style="70" bestFit="1" customWidth="1"/>
    <col min="10757" max="10757" width="2.7109375" style="70" bestFit="1" customWidth="1"/>
    <col min="10758" max="10758" width="14.42578125" style="70" bestFit="1" customWidth="1"/>
    <col min="10759" max="10759" width="92.28515625" style="70" bestFit="1" customWidth="1"/>
    <col min="10760" max="10760" width="8.140625" style="70" bestFit="1" customWidth="1"/>
    <col min="10761" max="10761" width="5.7109375" style="70" bestFit="1" customWidth="1"/>
    <col min="10762" max="10762" width="3.5703125" style="70" bestFit="1" customWidth="1"/>
    <col min="10763" max="10763" width="5.7109375" style="70" bestFit="1" customWidth="1"/>
    <col min="10764" max="10764" width="8.7109375" style="70" bestFit="1" customWidth="1"/>
    <col min="10765" max="10765" width="11.28515625" style="70" bestFit="1" customWidth="1"/>
    <col min="10766" max="11007" width="9.140625" style="70"/>
    <col min="11008" max="11008" width="10.7109375" style="70" customWidth="1"/>
    <col min="11009" max="11009" width="8.7109375" style="70" bestFit="1" customWidth="1"/>
    <col min="11010" max="11010" width="8" style="70" bestFit="1" customWidth="1"/>
    <col min="11011" max="11011" width="7.28515625" style="70" bestFit="1" customWidth="1"/>
    <col min="11012" max="11012" width="5.7109375" style="70" bestFit="1" customWidth="1"/>
    <col min="11013" max="11013" width="2.7109375" style="70" bestFit="1" customWidth="1"/>
    <col min="11014" max="11014" width="14.42578125" style="70" bestFit="1" customWidth="1"/>
    <col min="11015" max="11015" width="92.28515625" style="70" bestFit="1" customWidth="1"/>
    <col min="11016" max="11016" width="8.140625" style="70" bestFit="1" customWidth="1"/>
    <col min="11017" max="11017" width="5.7109375" style="70" bestFit="1" customWidth="1"/>
    <col min="11018" max="11018" width="3.5703125" style="70" bestFit="1" customWidth="1"/>
    <col min="11019" max="11019" width="5.7109375" style="70" bestFit="1" customWidth="1"/>
    <col min="11020" max="11020" width="8.7109375" style="70" bestFit="1" customWidth="1"/>
    <col min="11021" max="11021" width="11.28515625" style="70" bestFit="1" customWidth="1"/>
    <col min="11022" max="11263" width="9.140625" style="70"/>
    <col min="11264" max="11264" width="10.7109375" style="70" customWidth="1"/>
    <col min="11265" max="11265" width="8.7109375" style="70" bestFit="1" customWidth="1"/>
    <col min="11266" max="11266" width="8" style="70" bestFit="1" customWidth="1"/>
    <col min="11267" max="11267" width="7.28515625" style="70" bestFit="1" customWidth="1"/>
    <col min="11268" max="11268" width="5.7109375" style="70" bestFit="1" customWidth="1"/>
    <col min="11269" max="11269" width="2.7109375" style="70" bestFit="1" customWidth="1"/>
    <col min="11270" max="11270" width="14.42578125" style="70" bestFit="1" customWidth="1"/>
    <col min="11271" max="11271" width="92.28515625" style="70" bestFit="1" customWidth="1"/>
    <col min="11272" max="11272" width="8.140625" style="70" bestFit="1" customWidth="1"/>
    <col min="11273" max="11273" width="5.7109375" style="70" bestFit="1" customWidth="1"/>
    <col min="11274" max="11274" width="3.5703125" style="70" bestFit="1" customWidth="1"/>
    <col min="11275" max="11275" width="5.7109375" style="70" bestFit="1" customWidth="1"/>
    <col min="11276" max="11276" width="8.7109375" style="70" bestFit="1" customWidth="1"/>
    <col min="11277" max="11277" width="11.28515625" style="70" bestFit="1" customWidth="1"/>
    <col min="11278" max="11519" width="9.140625" style="70"/>
    <col min="11520" max="11520" width="10.7109375" style="70" customWidth="1"/>
    <col min="11521" max="11521" width="8.7109375" style="70" bestFit="1" customWidth="1"/>
    <col min="11522" max="11522" width="8" style="70" bestFit="1" customWidth="1"/>
    <col min="11523" max="11523" width="7.28515625" style="70" bestFit="1" customWidth="1"/>
    <col min="11524" max="11524" width="5.7109375" style="70" bestFit="1" customWidth="1"/>
    <col min="11525" max="11525" width="2.7109375" style="70" bestFit="1" customWidth="1"/>
    <col min="11526" max="11526" width="14.42578125" style="70" bestFit="1" customWidth="1"/>
    <col min="11527" max="11527" width="92.28515625" style="70" bestFit="1" customWidth="1"/>
    <col min="11528" max="11528" width="8.140625" style="70" bestFit="1" customWidth="1"/>
    <col min="11529" max="11529" width="5.7109375" style="70" bestFit="1" customWidth="1"/>
    <col min="11530" max="11530" width="3.5703125" style="70" bestFit="1" customWidth="1"/>
    <col min="11531" max="11531" width="5.7109375" style="70" bestFit="1" customWidth="1"/>
    <col min="11532" max="11532" width="8.7109375" style="70" bestFit="1" customWidth="1"/>
    <col min="11533" max="11533" width="11.28515625" style="70" bestFit="1" customWidth="1"/>
    <col min="11534" max="11775" width="9.140625" style="70"/>
    <col min="11776" max="11776" width="10.7109375" style="70" customWidth="1"/>
    <col min="11777" max="11777" width="8.7109375" style="70" bestFit="1" customWidth="1"/>
    <col min="11778" max="11778" width="8" style="70" bestFit="1" customWidth="1"/>
    <col min="11779" max="11779" width="7.28515625" style="70" bestFit="1" customWidth="1"/>
    <col min="11780" max="11780" width="5.7109375" style="70" bestFit="1" customWidth="1"/>
    <col min="11781" max="11781" width="2.7109375" style="70" bestFit="1" customWidth="1"/>
    <col min="11782" max="11782" width="14.42578125" style="70" bestFit="1" customWidth="1"/>
    <col min="11783" max="11783" width="92.28515625" style="70" bestFit="1" customWidth="1"/>
    <col min="11784" max="11784" width="8.140625" style="70" bestFit="1" customWidth="1"/>
    <col min="11785" max="11785" width="5.7109375" style="70" bestFit="1" customWidth="1"/>
    <col min="11786" max="11786" width="3.5703125" style="70" bestFit="1" customWidth="1"/>
    <col min="11787" max="11787" width="5.7109375" style="70" bestFit="1" customWidth="1"/>
    <col min="11788" max="11788" width="8.7109375" style="70" bestFit="1" customWidth="1"/>
    <col min="11789" max="11789" width="11.28515625" style="70" bestFit="1" customWidth="1"/>
    <col min="11790" max="12031" width="9.140625" style="70"/>
    <col min="12032" max="12032" width="10.7109375" style="70" customWidth="1"/>
    <col min="12033" max="12033" width="8.7109375" style="70" bestFit="1" customWidth="1"/>
    <col min="12034" max="12034" width="8" style="70" bestFit="1" customWidth="1"/>
    <col min="12035" max="12035" width="7.28515625" style="70" bestFit="1" customWidth="1"/>
    <col min="12036" max="12036" width="5.7109375" style="70" bestFit="1" customWidth="1"/>
    <col min="12037" max="12037" width="2.7109375" style="70" bestFit="1" customWidth="1"/>
    <col min="12038" max="12038" width="14.42578125" style="70" bestFit="1" customWidth="1"/>
    <col min="12039" max="12039" width="92.28515625" style="70" bestFit="1" customWidth="1"/>
    <col min="12040" max="12040" width="8.140625" style="70" bestFit="1" customWidth="1"/>
    <col min="12041" max="12041" width="5.7109375" style="70" bestFit="1" customWidth="1"/>
    <col min="12042" max="12042" width="3.5703125" style="70" bestFit="1" customWidth="1"/>
    <col min="12043" max="12043" width="5.7109375" style="70" bestFit="1" customWidth="1"/>
    <col min="12044" max="12044" width="8.7109375" style="70" bestFit="1" customWidth="1"/>
    <col min="12045" max="12045" width="11.28515625" style="70" bestFit="1" customWidth="1"/>
    <col min="12046" max="12287" width="9.140625" style="70"/>
    <col min="12288" max="12288" width="10.7109375" style="70" customWidth="1"/>
    <col min="12289" max="12289" width="8.7109375" style="70" bestFit="1" customWidth="1"/>
    <col min="12290" max="12290" width="8" style="70" bestFit="1" customWidth="1"/>
    <col min="12291" max="12291" width="7.28515625" style="70" bestFit="1" customWidth="1"/>
    <col min="12292" max="12292" width="5.7109375" style="70" bestFit="1" customWidth="1"/>
    <col min="12293" max="12293" width="2.7109375" style="70" bestFit="1" customWidth="1"/>
    <col min="12294" max="12294" width="14.42578125" style="70" bestFit="1" customWidth="1"/>
    <col min="12295" max="12295" width="92.28515625" style="70" bestFit="1" customWidth="1"/>
    <col min="12296" max="12296" width="8.140625" style="70" bestFit="1" customWidth="1"/>
    <col min="12297" max="12297" width="5.7109375" style="70" bestFit="1" customWidth="1"/>
    <col min="12298" max="12298" width="3.5703125" style="70" bestFit="1" customWidth="1"/>
    <col min="12299" max="12299" width="5.7109375" style="70" bestFit="1" customWidth="1"/>
    <col min="12300" max="12300" width="8.7109375" style="70" bestFit="1" customWidth="1"/>
    <col min="12301" max="12301" width="11.28515625" style="70" bestFit="1" customWidth="1"/>
    <col min="12302" max="12543" width="9.140625" style="70"/>
    <col min="12544" max="12544" width="10.7109375" style="70" customWidth="1"/>
    <col min="12545" max="12545" width="8.7109375" style="70" bestFit="1" customWidth="1"/>
    <col min="12546" max="12546" width="8" style="70" bestFit="1" customWidth="1"/>
    <col min="12547" max="12547" width="7.28515625" style="70" bestFit="1" customWidth="1"/>
    <col min="12548" max="12548" width="5.7109375" style="70" bestFit="1" customWidth="1"/>
    <col min="12549" max="12549" width="2.7109375" style="70" bestFit="1" customWidth="1"/>
    <col min="12550" max="12550" width="14.42578125" style="70" bestFit="1" customWidth="1"/>
    <col min="12551" max="12551" width="92.28515625" style="70" bestFit="1" customWidth="1"/>
    <col min="12552" max="12552" width="8.140625" style="70" bestFit="1" customWidth="1"/>
    <col min="12553" max="12553" width="5.7109375" style="70" bestFit="1" customWidth="1"/>
    <col min="12554" max="12554" width="3.5703125" style="70" bestFit="1" customWidth="1"/>
    <col min="12555" max="12555" width="5.7109375" style="70" bestFit="1" customWidth="1"/>
    <col min="12556" max="12556" width="8.7109375" style="70" bestFit="1" customWidth="1"/>
    <col min="12557" max="12557" width="11.28515625" style="70" bestFit="1" customWidth="1"/>
    <col min="12558" max="12799" width="9.140625" style="70"/>
    <col min="12800" max="12800" width="10.7109375" style="70" customWidth="1"/>
    <col min="12801" max="12801" width="8.7109375" style="70" bestFit="1" customWidth="1"/>
    <col min="12802" max="12802" width="8" style="70" bestFit="1" customWidth="1"/>
    <col min="12803" max="12803" width="7.28515625" style="70" bestFit="1" customWidth="1"/>
    <col min="12804" max="12804" width="5.7109375" style="70" bestFit="1" customWidth="1"/>
    <col min="12805" max="12805" width="2.7109375" style="70" bestFit="1" customWidth="1"/>
    <col min="12806" max="12806" width="14.42578125" style="70" bestFit="1" customWidth="1"/>
    <col min="12807" max="12807" width="92.28515625" style="70" bestFit="1" customWidth="1"/>
    <col min="12808" max="12808" width="8.140625" style="70" bestFit="1" customWidth="1"/>
    <col min="12809" max="12809" width="5.7109375" style="70" bestFit="1" customWidth="1"/>
    <col min="12810" max="12810" width="3.5703125" style="70" bestFit="1" customWidth="1"/>
    <col min="12811" max="12811" width="5.7109375" style="70" bestFit="1" customWidth="1"/>
    <col min="12812" max="12812" width="8.7109375" style="70" bestFit="1" customWidth="1"/>
    <col min="12813" max="12813" width="11.28515625" style="70" bestFit="1" customWidth="1"/>
    <col min="12814" max="13055" width="9.140625" style="70"/>
    <col min="13056" max="13056" width="10.7109375" style="70" customWidth="1"/>
    <col min="13057" max="13057" width="8.7109375" style="70" bestFit="1" customWidth="1"/>
    <col min="13058" max="13058" width="8" style="70" bestFit="1" customWidth="1"/>
    <col min="13059" max="13059" width="7.28515625" style="70" bestFit="1" customWidth="1"/>
    <col min="13060" max="13060" width="5.7109375" style="70" bestFit="1" customWidth="1"/>
    <col min="13061" max="13061" width="2.7109375" style="70" bestFit="1" customWidth="1"/>
    <col min="13062" max="13062" width="14.42578125" style="70" bestFit="1" customWidth="1"/>
    <col min="13063" max="13063" width="92.28515625" style="70" bestFit="1" customWidth="1"/>
    <col min="13064" max="13064" width="8.140625" style="70" bestFit="1" customWidth="1"/>
    <col min="13065" max="13065" width="5.7109375" style="70" bestFit="1" customWidth="1"/>
    <col min="13066" max="13066" width="3.5703125" style="70" bestFit="1" customWidth="1"/>
    <col min="13067" max="13067" width="5.7109375" style="70" bestFit="1" customWidth="1"/>
    <col min="13068" max="13068" width="8.7109375" style="70" bestFit="1" customWidth="1"/>
    <col min="13069" max="13069" width="11.28515625" style="70" bestFit="1" customWidth="1"/>
    <col min="13070" max="13311" width="9.140625" style="70"/>
    <col min="13312" max="13312" width="10.7109375" style="70" customWidth="1"/>
    <col min="13313" max="13313" width="8.7109375" style="70" bestFit="1" customWidth="1"/>
    <col min="13314" max="13314" width="8" style="70" bestFit="1" customWidth="1"/>
    <col min="13315" max="13315" width="7.28515625" style="70" bestFit="1" customWidth="1"/>
    <col min="13316" max="13316" width="5.7109375" style="70" bestFit="1" customWidth="1"/>
    <col min="13317" max="13317" width="2.7109375" style="70" bestFit="1" customWidth="1"/>
    <col min="13318" max="13318" width="14.42578125" style="70" bestFit="1" customWidth="1"/>
    <col min="13319" max="13319" width="92.28515625" style="70" bestFit="1" customWidth="1"/>
    <col min="13320" max="13320" width="8.140625" style="70" bestFit="1" customWidth="1"/>
    <col min="13321" max="13321" width="5.7109375" style="70" bestFit="1" customWidth="1"/>
    <col min="13322" max="13322" width="3.5703125" style="70" bestFit="1" customWidth="1"/>
    <col min="13323" max="13323" width="5.7109375" style="70" bestFit="1" customWidth="1"/>
    <col min="13324" max="13324" width="8.7109375" style="70" bestFit="1" customWidth="1"/>
    <col min="13325" max="13325" width="11.28515625" style="70" bestFit="1" customWidth="1"/>
    <col min="13326" max="13567" width="9.140625" style="70"/>
    <col min="13568" max="13568" width="10.7109375" style="70" customWidth="1"/>
    <col min="13569" max="13569" width="8.7109375" style="70" bestFit="1" customWidth="1"/>
    <col min="13570" max="13570" width="8" style="70" bestFit="1" customWidth="1"/>
    <col min="13571" max="13571" width="7.28515625" style="70" bestFit="1" customWidth="1"/>
    <col min="13572" max="13572" width="5.7109375" style="70" bestFit="1" customWidth="1"/>
    <col min="13573" max="13573" width="2.7109375" style="70" bestFit="1" customWidth="1"/>
    <col min="13574" max="13574" width="14.42578125" style="70" bestFit="1" customWidth="1"/>
    <col min="13575" max="13575" width="92.28515625" style="70" bestFit="1" customWidth="1"/>
    <col min="13576" max="13576" width="8.140625" style="70" bestFit="1" customWidth="1"/>
    <col min="13577" max="13577" width="5.7109375" style="70" bestFit="1" customWidth="1"/>
    <col min="13578" max="13578" width="3.5703125" style="70" bestFit="1" customWidth="1"/>
    <col min="13579" max="13579" width="5.7109375" style="70" bestFit="1" customWidth="1"/>
    <col min="13580" max="13580" width="8.7109375" style="70" bestFit="1" customWidth="1"/>
    <col min="13581" max="13581" width="11.28515625" style="70" bestFit="1" customWidth="1"/>
    <col min="13582" max="13823" width="9.140625" style="70"/>
    <col min="13824" max="13824" width="10.7109375" style="70" customWidth="1"/>
    <col min="13825" max="13825" width="8.7109375" style="70" bestFit="1" customWidth="1"/>
    <col min="13826" max="13826" width="8" style="70" bestFit="1" customWidth="1"/>
    <col min="13827" max="13827" width="7.28515625" style="70" bestFit="1" customWidth="1"/>
    <col min="13828" max="13828" width="5.7109375" style="70" bestFit="1" customWidth="1"/>
    <col min="13829" max="13829" width="2.7109375" style="70" bestFit="1" customWidth="1"/>
    <col min="13830" max="13830" width="14.42578125" style="70" bestFit="1" customWidth="1"/>
    <col min="13831" max="13831" width="92.28515625" style="70" bestFit="1" customWidth="1"/>
    <col min="13832" max="13832" width="8.140625" style="70" bestFit="1" customWidth="1"/>
    <col min="13833" max="13833" width="5.7109375" style="70" bestFit="1" customWidth="1"/>
    <col min="13834" max="13834" width="3.5703125" style="70" bestFit="1" customWidth="1"/>
    <col min="13835" max="13835" width="5.7109375" style="70" bestFit="1" customWidth="1"/>
    <col min="13836" max="13836" width="8.7109375" style="70" bestFit="1" customWidth="1"/>
    <col min="13837" max="13837" width="11.28515625" style="70" bestFit="1" customWidth="1"/>
    <col min="13838" max="14079" width="9.140625" style="70"/>
    <col min="14080" max="14080" width="10.7109375" style="70" customWidth="1"/>
    <col min="14081" max="14081" width="8.7109375" style="70" bestFit="1" customWidth="1"/>
    <col min="14082" max="14082" width="8" style="70" bestFit="1" customWidth="1"/>
    <col min="14083" max="14083" width="7.28515625" style="70" bestFit="1" customWidth="1"/>
    <col min="14084" max="14084" width="5.7109375" style="70" bestFit="1" customWidth="1"/>
    <col min="14085" max="14085" width="2.7109375" style="70" bestFit="1" customWidth="1"/>
    <col min="14086" max="14086" width="14.42578125" style="70" bestFit="1" customWidth="1"/>
    <col min="14087" max="14087" width="92.28515625" style="70" bestFit="1" customWidth="1"/>
    <col min="14088" max="14088" width="8.140625" style="70" bestFit="1" customWidth="1"/>
    <col min="14089" max="14089" width="5.7109375" style="70" bestFit="1" customWidth="1"/>
    <col min="14090" max="14090" width="3.5703125" style="70" bestFit="1" customWidth="1"/>
    <col min="14091" max="14091" width="5.7109375" style="70" bestFit="1" customWidth="1"/>
    <col min="14092" max="14092" width="8.7109375" style="70" bestFit="1" customWidth="1"/>
    <col min="14093" max="14093" width="11.28515625" style="70" bestFit="1" customWidth="1"/>
    <col min="14094" max="14335" width="9.140625" style="70"/>
    <col min="14336" max="14336" width="10.7109375" style="70" customWidth="1"/>
    <col min="14337" max="14337" width="8.7109375" style="70" bestFit="1" customWidth="1"/>
    <col min="14338" max="14338" width="8" style="70" bestFit="1" customWidth="1"/>
    <col min="14339" max="14339" width="7.28515625" style="70" bestFit="1" customWidth="1"/>
    <col min="14340" max="14340" width="5.7109375" style="70" bestFit="1" customWidth="1"/>
    <col min="14341" max="14341" width="2.7109375" style="70" bestFit="1" customWidth="1"/>
    <col min="14342" max="14342" width="14.42578125" style="70" bestFit="1" customWidth="1"/>
    <col min="14343" max="14343" width="92.28515625" style="70" bestFit="1" customWidth="1"/>
    <col min="14344" max="14344" width="8.140625" style="70" bestFit="1" customWidth="1"/>
    <col min="14345" max="14345" width="5.7109375" style="70" bestFit="1" customWidth="1"/>
    <col min="14346" max="14346" width="3.5703125" style="70" bestFit="1" customWidth="1"/>
    <col min="14347" max="14347" width="5.7109375" style="70" bestFit="1" customWidth="1"/>
    <col min="14348" max="14348" width="8.7109375" style="70" bestFit="1" customWidth="1"/>
    <col min="14349" max="14349" width="11.28515625" style="70" bestFit="1" customWidth="1"/>
    <col min="14350" max="14591" width="9.140625" style="70"/>
    <col min="14592" max="14592" width="10.7109375" style="70" customWidth="1"/>
    <col min="14593" max="14593" width="8.7109375" style="70" bestFit="1" customWidth="1"/>
    <col min="14594" max="14594" width="8" style="70" bestFit="1" customWidth="1"/>
    <col min="14595" max="14595" width="7.28515625" style="70" bestFit="1" customWidth="1"/>
    <col min="14596" max="14596" width="5.7109375" style="70" bestFit="1" customWidth="1"/>
    <col min="14597" max="14597" width="2.7109375" style="70" bestFit="1" customWidth="1"/>
    <col min="14598" max="14598" width="14.42578125" style="70" bestFit="1" customWidth="1"/>
    <col min="14599" max="14599" width="92.28515625" style="70" bestFit="1" customWidth="1"/>
    <col min="14600" max="14600" width="8.140625" style="70" bestFit="1" customWidth="1"/>
    <col min="14601" max="14601" width="5.7109375" style="70" bestFit="1" customWidth="1"/>
    <col min="14602" max="14602" width="3.5703125" style="70" bestFit="1" customWidth="1"/>
    <col min="14603" max="14603" width="5.7109375" style="70" bestFit="1" customWidth="1"/>
    <col min="14604" max="14604" width="8.7109375" style="70" bestFit="1" customWidth="1"/>
    <col min="14605" max="14605" width="11.28515625" style="70" bestFit="1" customWidth="1"/>
    <col min="14606" max="14847" width="9.140625" style="70"/>
    <col min="14848" max="14848" width="10.7109375" style="70" customWidth="1"/>
    <col min="14849" max="14849" width="8.7109375" style="70" bestFit="1" customWidth="1"/>
    <col min="14850" max="14850" width="8" style="70" bestFit="1" customWidth="1"/>
    <col min="14851" max="14851" width="7.28515625" style="70" bestFit="1" customWidth="1"/>
    <col min="14852" max="14852" width="5.7109375" style="70" bestFit="1" customWidth="1"/>
    <col min="14853" max="14853" width="2.7109375" style="70" bestFit="1" customWidth="1"/>
    <col min="14854" max="14854" width="14.42578125" style="70" bestFit="1" customWidth="1"/>
    <col min="14855" max="14855" width="92.28515625" style="70" bestFit="1" customWidth="1"/>
    <col min="14856" max="14856" width="8.140625" style="70" bestFit="1" customWidth="1"/>
    <col min="14857" max="14857" width="5.7109375" style="70" bestFit="1" customWidth="1"/>
    <col min="14858" max="14858" width="3.5703125" style="70" bestFit="1" customWidth="1"/>
    <col min="14859" max="14859" width="5.7109375" style="70" bestFit="1" customWidth="1"/>
    <col min="14860" max="14860" width="8.7109375" style="70" bestFit="1" customWidth="1"/>
    <col min="14861" max="14861" width="11.28515625" style="70" bestFit="1" customWidth="1"/>
    <col min="14862" max="15103" width="9.140625" style="70"/>
    <col min="15104" max="15104" width="10.7109375" style="70" customWidth="1"/>
    <col min="15105" max="15105" width="8.7109375" style="70" bestFit="1" customWidth="1"/>
    <col min="15106" max="15106" width="8" style="70" bestFit="1" customWidth="1"/>
    <col min="15107" max="15107" width="7.28515625" style="70" bestFit="1" customWidth="1"/>
    <col min="15108" max="15108" width="5.7109375" style="70" bestFit="1" customWidth="1"/>
    <col min="15109" max="15109" width="2.7109375" style="70" bestFit="1" customWidth="1"/>
    <col min="15110" max="15110" width="14.42578125" style="70" bestFit="1" customWidth="1"/>
    <col min="15111" max="15111" width="92.28515625" style="70" bestFit="1" customWidth="1"/>
    <col min="15112" max="15112" width="8.140625" style="70" bestFit="1" customWidth="1"/>
    <col min="15113" max="15113" width="5.7109375" style="70" bestFit="1" customWidth="1"/>
    <col min="15114" max="15114" width="3.5703125" style="70" bestFit="1" customWidth="1"/>
    <col min="15115" max="15115" width="5.7109375" style="70" bestFit="1" customWidth="1"/>
    <col min="15116" max="15116" width="8.7109375" style="70" bestFit="1" customWidth="1"/>
    <col min="15117" max="15117" width="11.28515625" style="70" bestFit="1" customWidth="1"/>
    <col min="15118" max="15359" width="9.140625" style="70"/>
    <col min="15360" max="15360" width="10.7109375" style="70" customWidth="1"/>
    <col min="15361" max="15361" width="8.7109375" style="70" bestFit="1" customWidth="1"/>
    <col min="15362" max="15362" width="8" style="70" bestFit="1" customWidth="1"/>
    <col min="15363" max="15363" width="7.28515625" style="70" bestFit="1" customWidth="1"/>
    <col min="15364" max="15364" width="5.7109375" style="70" bestFit="1" customWidth="1"/>
    <col min="15365" max="15365" width="2.7109375" style="70" bestFit="1" customWidth="1"/>
    <col min="15366" max="15366" width="14.42578125" style="70" bestFit="1" customWidth="1"/>
    <col min="15367" max="15367" width="92.28515625" style="70" bestFit="1" customWidth="1"/>
    <col min="15368" max="15368" width="8.140625" style="70" bestFit="1" customWidth="1"/>
    <col min="15369" max="15369" width="5.7109375" style="70" bestFit="1" customWidth="1"/>
    <col min="15370" max="15370" width="3.5703125" style="70" bestFit="1" customWidth="1"/>
    <col min="15371" max="15371" width="5.7109375" style="70" bestFit="1" customWidth="1"/>
    <col min="15372" max="15372" width="8.7109375" style="70" bestFit="1" customWidth="1"/>
    <col min="15373" max="15373" width="11.28515625" style="70" bestFit="1" customWidth="1"/>
    <col min="15374" max="15615" width="9.140625" style="70"/>
    <col min="15616" max="15616" width="10.7109375" style="70" customWidth="1"/>
    <col min="15617" max="15617" width="8.7109375" style="70" bestFit="1" customWidth="1"/>
    <col min="15618" max="15618" width="8" style="70" bestFit="1" customWidth="1"/>
    <col min="15619" max="15619" width="7.28515625" style="70" bestFit="1" customWidth="1"/>
    <col min="15620" max="15620" width="5.7109375" style="70" bestFit="1" customWidth="1"/>
    <col min="15621" max="15621" width="2.7109375" style="70" bestFit="1" customWidth="1"/>
    <col min="15622" max="15622" width="14.42578125" style="70" bestFit="1" customWidth="1"/>
    <col min="15623" max="15623" width="92.28515625" style="70" bestFit="1" customWidth="1"/>
    <col min="15624" max="15624" width="8.140625" style="70" bestFit="1" customWidth="1"/>
    <col min="15625" max="15625" width="5.7109375" style="70" bestFit="1" customWidth="1"/>
    <col min="15626" max="15626" width="3.5703125" style="70" bestFit="1" customWidth="1"/>
    <col min="15627" max="15627" width="5.7109375" style="70" bestFit="1" customWidth="1"/>
    <col min="15628" max="15628" width="8.7109375" style="70" bestFit="1" customWidth="1"/>
    <col min="15629" max="15629" width="11.28515625" style="70" bestFit="1" customWidth="1"/>
    <col min="15630" max="15871" width="9.140625" style="70"/>
    <col min="15872" max="15872" width="10.7109375" style="70" customWidth="1"/>
    <col min="15873" max="15873" width="8.7109375" style="70" bestFit="1" customWidth="1"/>
    <col min="15874" max="15874" width="8" style="70" bestFit="1" customWidth="1"/>
    <col min="15875" max="15875" width="7.28515625" style="70" bestFit="1" customWidth="1"/>
    <col min="15876" max="15876" width="5.7109375" style="70" bestFit="1" customWidth="1"/>
    <col min="15877" max="15877" width="2.7109375" style="70" bestFit="1" customWidth="1"/>
    <col min="15878" max="15878" width="14.42578125" style="70" bestFit="1" customWidth="1"/>
    <col min="15879" max="15879" width="92.28515625" style="70" bestFit="1" customWidth="1"/>
    <col min="15880" max="15880" width="8.140625" style="70" bestFit="1" customWidth="1"/>
    <col min="15881" max="15881" width="5.7109375" style="70" bestFit="1" customWidth="1"/>
    <col min="15882" max="15882" width="3.5703125" style="70" bestFit="1" customWidth="1"/>
    <col min="15883" max="15883" width="5.7109375" style="70" bestFit="1" customWidth="1"/>
    <col min="15884" max="15884" width="8.7109375" style="70" bestFit="1" customWidth="1"/>
    <col min="15885" max="15885" width="11.28515625" style="70" bestFit="1" customWidth="1"/>
    <col min="15886" max="16127" width="9.140625" style="70"/>
    <col min="16128" max="16128" width="10.7109375" style="70" customWidth="1"/>
    <col min="16129" max="16129" width="8.7109375" style="70" bestFit="1" customWidth="1"/>
    <col min="16130" max="16130" width="8" style="70" bestFit="1" customWidth="1"/>
    <col min="16131" max="16131" width="7.28515625" style="70" bestFit="1" customWidth="1"/>
    <col min="16132" max="16132" width="5.7109375" style="70" bestFit="1" customWidth="1"/>
    <col min="16133" max="16133" width="2.7109375" style="70" bestFit="1" customWidth="1"/>
    <col min="16134" max="16134" width="14.42578125" style="70" bestFit="1" customWidth="1"/>
    <col min="16135" max="16135" width="92.28515625" style="70" bestFit="1" customWidth="1"/>
    <col min="16136" max="16136" width="8.140625" style="70" bestFit="1" customWidth="1"/>
    <col min="16137" max="16137" width="5.7109375" style="70" bestFit="1" customWidth="1"/>
    <col min="16138" max="16138" width="3.5703125" style="70" bestFit="1" customWidth="1"/>
    <col min="16139" max="16139" width="5.7109375" style="70" bestFit="1" customWidth="1"/>
    <col min="16140" max="16140" width="8.7109375" style="70" bestFit="1" customWidth="1"/>
    <col min="16141" max="16141" width="11.28515625" style="70" bestFit="1" customWidth="1"/>
    <col min="16142" max="16384" width="9.140625" style="70"/>
  </cols>
  <sheetData>
    <row r="1" spans="1:21" ht="30" customHeight="1" x14ac:dyDescent="0.4">
      <c r="A1" s="171" t="s">
        <v>205</v>
      </c>
    </row>
    <row r="2" spans="1:21" x14ac:dyDescent="0.2">
      <c r="A2" s="84" t="s">
        <v>206</v>
      </c>
    </row>
    <row r="3" spans="1:21" x14ac:dyDescent="0.2">
      <c r="A3" s="84" t="s">
        <v>207</v>
      </c>
    </row>
    <row r="4" spans="1:21" ht="22.15" customHeight="1" x14ac:dyDescent="0.25">
      <c r="A4" s="85" t="s">
        <v>395</v>
      </c>
    </row>
    <row r="5" spans="1:21" ht="85.15" customHeight="1" x14ac:dyDescent="0.2">
      <c r="A5" s="86" t="s">
        <v>210</v>
      </c>
      <c r="B5" s="86" t="s">
        <v>211</v>
      </c>
      <c r="C5" s="87" t="s">
        <v>396</v>
      </c>
      <c r="D5" s="87" t="s">
        <v>213</v>
      </c>
      <c r="E5" s="172" t="s">
        <v>213</v>
      </c>
      <c r="F5" s="172"/>
      <c r="G5" s="172" t="s">
        <v>397</v>
      </c>
      <c r="H5" s="86" t="s">
        <v>216</v>
      </c>
      <c r="I5" s="87" t="s">
        <v>217</v>
      </c>
      <c r="J5" s="87" t="s">
        <v>214</v>
      </c>
      <c r="K5" s="87" t="s">
        <v>215</v>
      </c>
      <c r="L5" s="87" t="s">
        <v>218</v>
      </c>
      <c r="M5" s="87" t="s">
        <v>219</v>
      </c>
      <c r="N5" s="87" t="s">
        <v>220</v>
      </c>
      <c r="O5" s="87" t="s">
        <v>221</v>
      </c>
      <c r="P5" s="87" t="s">
        <v>222</v>
      </c>
      <c r="Q5" s="87" t="s">
        <v>223</v>
      </c>
      <c r="R5" s="87" t="s">
        <v>398</v>
      </c>
      <c r="S5" s="87" t="s">
        <v>399</v>
      </c>
    </row>
    <row r="6" spans="1:21" ht="23.45" customHeight="1" x14ac:dyDescent="0.2">
      <c r="A6" s="173">
        <v>2863</v>
      </c>
      <c r="B6" s="174" t="s">
        <v>4</v>
      </c>
      <c r="C6" s="174" t="s">
        <v>288</v>
      </c>
      <c r="D6" s="174"/>
      <c r="E6" s="175">
        <v>160</v>
      </c>
      <c r="F6" s="176" t="s">
        <v>400</v>
      </c>
      <c r="G6" s="177"/>
      <c r="H6" s="178" t="s">
        <v>401</v>
      </c>
      <c r="I6" s="174" t="s">
        <v>245</v>
      </c>
      <c r="J6" s="174" t="s">
        <v>402</v>
      </c>
      <c r="K6" s="174" t="s">
        <v>403</v>
      </c>
      <c r="L6" s="174" t="s">
        <v>71</v>
      </c>
      <c r="M6" s="174">
        <v>128</v>
      </c>
      <c r="N6" s="179">
        <v>1</v>
      </c>
      <c r="O6" s="180">
        <v>14.4</v>
      </c>
      <c r="P6" s="181">
        <f>IF(I6="AR",M6*N6*O6*2,M6*N6*O6)</f>
        <v>1843.2</v>
      </c>
      <c r="Q6" s="296" t="s">
        <v>404</v>
      </c>
      <c r="R6" s="182" t="s">
        <v>405</v>
      </c>
      <c r="S6" s="298" t="s">
        <v>406</v>
      </c>
      <c r="T6" s="70">
        <v>1.708129039272579</v>
      </c>
      <c r="U6" s="78">
        <f>N6*O6*1.1</f>
        <v>15.840000000000002</v>
      </c>
    </row>
    <row r="7" spans="1:21" ht="23.45" customHeight="1" x14ac:dyDescent="0.2">
      <c r="A7" s="183">
        <v>2885</v>
      </c>
      <c r="B7" s="184" t="s">
        <v>4</v>
      </c>
      <c r="C7" s="184" t="s">
        <v>288</v>
      </c>
      <c r="D7" s="184"/>
      <c r="E7" s="185">
        <v>160</v>
      </c>
      <c r="F7" s="186" t="s">
        <v>400</v>
      </c>
      <c r="G7" s="187"/>
      <c r="H7" s="188" t="s">
        <v>401</v>
      </c>
      <c r="I7" s="184" t="s">
        <v>239</v>
      </c>
      <c r="J7" s="184" t="s">
        <v>402</v>
      </c>
      <c r="K7" s="184" t="s">
        <v>403</v>
      </c>
      <c r="L7" s="184" t="s">
        <v>71</v>
      </c>
      <c r="M7" s="184">
        <v>128</v>
      </c>
      <c r="N7" s="189">
        <v>1</v>
      </c>
      <c r="O7" s="190">
        <v>14.4</v>
      </c>
      <c r="P7" s="191">
        <f t="shared" ref="P7:P17" si="0">IF(I7="AR",M7*N7*O7*2,M7*N7*O7)</f>
        <v>1843.2</v>
      </c>
      <c r="Q7" s="297"/>
      <c r="R7" s="192" t="s">
        <v>407</v>
      </c>
      <c r="S7" s="299" t="s">
        <v>406</v>
      </c>
      <c r="T7" s="70">
        <v>1.708129039272579</v>
      </c>
      <c r="U7" s="78">
        <f t="shared" ref="U7:U17" si="1">N7*O7*1.1</f>
        <v>15.840000000000002</v>
      </c>
    </row>
    <row r="8" spans="1:21" ht="23.45" customHeight="1" x14ac:dyDescent="0.2">
      <c r="A8" s="193">
        <v>3158</v>
      </c>
      <c r="B8" s="194" t="s">
        <v>4</v>
      </c>
      <c r="C8" s="194" t="s">
        <v>408</v>
      </c>
      <c r="D8" s="195"/>
      <c r="E8" s="196">
        <v>161</v>
      </c>
      <c r="F8" s="197" t="s">
        <v>409</v>
      </c>
      <c r="G8" s="197"/>
      <c r="H8" s="198" t="s">
        <v>410</v>
      </c>
      <c r="I8" s="194" t="s">
        <v>245</v>
      </c>
      <c r="J8" s="194" t="s">
        <v>403</v>
      </c>
      <c r="K8" s="194" t="s">
        <v>411</v>
      </c>
      <c r="L8" s="194" t="s">
        <v>71</v>
      </c>
      <c r="M8" s="199">
        <v>128</v>
      </c>
      <c r="N8" s="200">
        <v>1</v>
      </c>
      <c r="O8" s="201">
        <v>21</v>
      </c>
      <c r="P8" s="202">
        <f t="shared" si="0"/>
        <v>2688</v>
      </c>
      <c r="Q8" s="292" t="s">
        <v>404</v>
      </c>
      <c r="R8" s="203" t="s">
        <v>405</v>
      </c>
      <c r="S8" s="294" t="s">
        <v>412</v>
      </c>
      <c r="T8" s="70">
        <v>1.708129039272579</v>
      </c>
      <c r="U8" s="78">
        <f t="shared" si="1"/>
        <v>23.1</v>
      </c>
    </row>
    <row r="9" spans="1:21" ht="23.45" customHeight="1" x14ac:dyDescent="0.2">
      <c r="A9" s="193">
        <v>2975</v>
      </c>
      <c r="B9" s="194" t="s">
        <v>4</v>
      </c>
      <c r="C9" s="194" t="s">
        <v>413</v>
      </c>
      <c r="D9" s="195"/>
      <c r="E9" s="196">
        <v>161</v>
      </c>
      <c r="F9" s="197" t="s">
        <v>409</v>
      </c>
      <c r="G9" s="197"/>
      <c r="H9" s="198" t="s">
        <v>410</v>
      </c>
      <c r="I9" s="194" t="s">
        <v>239</v>
      </c>
      <c r="J9" s="194" t="s">
        <v>403</v>
      </c>
      <c r="K9" s="194" t="s">
        <v>411</v>
      </c>
      <c r="L9" s="194" t="s">
        <v>71</v>
      </c>
      <c r="M9" s="199">
        <v>128</v>
      </c>
      <c r="N9" s="200">
        <v>1</v>
      </c>
      <c r="O9" s="201">
        <v>21</v>
      </c>
      <c r="P9" s="202">
        <f t="shared" si="0"/>
        <v>2688</v>
      </c>
      <c r="Q9" s="293"/>
      <c r="R9" s="203" t="s">
        <v>407</v>
      </c>
      <c r="S9" s="295"/>
      <c r="T9" s="70">
        <v>1.708129039272579</v>
      </c>
      <c r="U9" s="78">
        <f t="shared" si="1"/>
        <v>23.1</v>
      </c>
    </row>
    <row r="10" spans="1:21" ht="23.45" customHeight="1" x14ac:dyDescent="0.2">
      <c r="A10" s="183">
        <v>2898</v>
      </c>
      <c r="B10" s="184" t="s">
        <v>4</v>
      </c>
      <c r="C10" s="184">
        <v>1</v>
      </c>
      <c r="D10" s="204"/>
      <c r="E10" s="185">
        <v>166</v>
      </c>
      <c r="F10" s="186" t="s">
        <v>414</v>
      </c>
      <c r="G10" s="186"/>
      <c r="H10" s="205" t="s">
        <v>415</v>
      </c>
      <c r="I10" s="184" t="s">
        <v>245</v>
      </c>
      <c r="J10" s="184" t="s">
        <v>416</v>
      </c>
      <c r="K10" s="184" t="s">
        <v>403</v>
      </c>
      <c r="L10" s="184" t="s">
        <v>71</v>
      </c>
      <c r="M10" s="184">
        <v>128</v>
      </c>
      <c r="N10" s="189">
        <v>3</v>
      </c>
      <c r="O10" s="190">
        <v>8.1</v>
      </c>
      <c r="P10" s="191">
        <f t="shared" si="0"/>
        <v>3110.3999999999996</v>
      </c>
      <c r="Q10" s="296" t="s">
        <v>404</v>
      </c>
      <c r="R10" s="192" t="s">
        <v>417</v>
      </c>
      <c r="S10" s="298" t="s">
        <v>418</v>
      </c>
      <c r="T10" s="70">
        <v>1.708129039272579</v>
      </c>
      <c r="U10" s="78">
        <f t="shared" si="1"/>
        <v>26.73</v>
      </c>
    </row>
    <row r="11" spans="1:21" ht="23.45" customHeight="1" x14ac:dyDescent="0.2">
      <c r="A11" s="183">
        <v>2921</v>
      </c>
      <c r="B11" s="184" t="s">
        <v>4</v>
      </c>
      <c r="C11" s="184">
        <v>1</v>
      </c>
      <c r="D11" s="204"/>
      <c r="E11" s="185">
        <v>166</v>
      </c>
      <c r="F11" s="186" t="s">
        <v>414</v>
      </c>
      <c r="G11" s="186"/>
      <c r="H11" s="205" t="s">
        <v>415</v>
      </c>
      <c r="I11" s="184" t="s">
        <v>239</v>
      </c>
      <c r="J11" s="184" t="s">
        <v>416</v>
      </c>
      <c r="K11" s="184" t="s">
        <v>403</v>
      </c>
      <c r="L11" s="184" t="s">
        <v>71</v>
      </c>
      <c r="M11" s="184">
        <v>128</v>
      </c>
      <c r="N11" s="189">
        <v>3</v>
      </c>
      <c r="O11" s="190">
        <v>8.1</v>
      </c>
      <c r="P11" s="191">
        <f t="shared" si="0"/>
        <v>3110.3999999999996</v>
      </c>
      <c r="Q11" s="297" t="s">
        <v>404</v>
      </c>
      <c r="R11" s="192" t="s">
        <v>419</v>
      </c>
      <c r="S11" s="299" t="s">
        <v>418</v>
      </c>
      <c r="T11" s="70">
        <v>1.708129039272579</v>
      </c>
      <c r="U11" s="78">
        <f t="shared" si="1"/>
        <v>26.73</v>
      </c>
    </row>
    <row r="12" spans="1:21" ht="23.45" customHeight="1" x14ac:dyDescent="0.2">
      <c r="A12" s="206">
        <v>2977</v>
      </c>
      <c r="B12" s="194" t="s">
        <v>4</v>
      </c>
      <c r="C12" s="194" t="s">
        <v>288</v>
      </c>
      <c r="D12" s="195"/>
      <c r="E12" s="196">
        <v>170</v>
      </c>
      <c r="F12" s="197" t="s">
        <v>420</v>
      </c>
      <c r="G12" s="197"/>
      <c r="H12" s="198" t="s">
        <v>421</v>
      </c>
      <c r="I12" s="194" t="s">
        <v>245</v>
      </c>
      <c r="J12" s="194" t="s">
        <v>403</v>
      </c>
      <c r="K12" s="194" t="s">
        <v>422</v>
      </c>
      <c r="L12" s="194" t="s">
        <v>71</v>
      </c>
      <c r="M12" s="199">
        <v>128</v>
      </c>
      <c r="N12" s="200">
        <v>2</v>
      </c>
      <c r="O12" s="201">
        <v>54.4</v>
      </c>
      <c r="P12" s="202">
        <f t="shared" si="0"/>
        <v>13926.4</v>
      </c>
      <c r="Q12" s="292" t="s">
        <v>423</v>
      </c>
      <c r="R12" s="203" t="s">
        <v>405</v>
      </c>
      <c r="S12" s="294" t="s">
        <v>412</v>
      </c>
      <c r="T12" s="70">
        <v>1.708129039272579</v>
      </c>
      <c r="U12" s="78">
        <f t="shared" si="1"/>
        <v>119.68</v>
      </c>
    </row>
    <row r="13" spans="1:21" ht="23.45" customHeight="1" x14ac:dyDescent="0.2">
      <c r="A13" s="206">
        <v>2984</v>
      </c>
      <c r="B13" s="194" t="s">
        <v>4</v>
      </c>
      <c r="C13" s="194" t="s">
        <v>288</v>
      </c>
      <c r="D13" s="195"/>
      <c r="E13" s="196">
        <v>170</v>
      </c>
      <c r="F13" s="197" t="s">
        <v>420</v>
      </c>
      <c r="G13" s="197"/>
      <c r="H13" s="198" t="s">
        <v>421</v>
      </c>
      <c r="I13" s="194" t="s">
        <v>239</v>
      </c>
      <c r="J13" s="194" t="s">
        <v>403</v>
      </c>
      <c r="K13" s="194" t="s">
        <v>422</v>
      </c>
      <c r="L13" s="194" t="s">
        <v>71</v>
      </c>
      <c r="M13" s="199">
        <v>128</v>
      </c>
      <c r="N13" s="200">
        <v>2</v>
      </c>
      <c r="O13" s="201">
        <v>54.4</v>
      </c>
      <c r="P13" s="202">
        <f t="shared" si="0"/>
        <v>13926.4</v>
      </c>
      <c r="Q13" s="293"/>
      <c r="R13" s="203" t="s">
        <v>407</v>
      </c>
      <c r="S13" s="295"/>
      <c r="T13" s="70">
        <v>1.708129039272579</v>
      </c>
      <c r="U13" s="78">
        <f t="shared" si="1"/>
        <v>119.68</v>
      </c>
    </row>
    <row r="14" spans="1:21" ht="23.45" customHeight="1" x14ac:dyDescent="0.2">
      <c r="A14" s="183">
        <v>3221</v>
      </c>
      <c r="B14" s="184" t="s">
        <v>4</v>
      </c>
      <c r="C14" s="184" t="s">
        <v>288</v>
      </c>
      <c r="D14" s="189"/>
      <c r="E14" s="185">
        <v>171</v>
      </c>
      <c r="F14" s="207" t="s">
        <v>424</v>
      </c>
      <c r="G14" s="207"/>
      <c r="H14" s="208" t="s">
        <v>425</v>
      </c>
      <c r="I14" s="184" t="s">
        <v>245</v>
      </c>
      <c r="J14" s="184" t="s">
        <v>403</v>
      </c>
      <c r="K14" s="184" t="s">
        <v>426</v>
      </c>
      <c r="L14" s="184" t="s">
        <v>71</v>
      </c>
      <c r="M14" s="184">
        <v>128</v>
      </c>
      <c r="N14" s="189">
        <v>4</v>
      </c>
      <c r="O14" s="190">
        <v>15.1</v>
      </c>
      <c r="P14" s="191">
        <f t="shared" si="0"/>
        <v>7731.2</v>
      </c>
      <c r="Q14" s="296" t="s">
        <v>404</v>
      </c>
      <c r="R14" s="192" t="s">
        <v>405</v>
      </c>
      <c r="S14" s="298" t="s">
        <v>418</v>
      </c>
      <c r="T14" s="70">
        <v>1.708129039272579</v>
      </c>
      <c r="U14" s="78">
        <f t="shared" si="1"/>
        <v>66.44</v>
      </c>
    </row>
    <row r="15" spans="1:21" ht="23.45" customHeight="1" x14ac:dyDescent="0.2">
      <c r="A15" s="183">
        <v>3344</v>
      </c>
      <c r="B15" s="184" t="s">
        <v>4</v>
      </c>
      <c r="C15" s="184" t="s">
        <v>288</v>
      </c>
      <c r="D15" s="189"/>
      <c r="E15" s="185">
        <v>171</v>
      </c>
      <c r="F15" s="207" t="s">
        <v>424</v>
      </c>
      <c r="G15" s="207"/>
      <c r="H15" s="208" t="s">
        <v>425</v>
      </c>
      <c r="I15" s="184" t="s">
        <v>239</v>
      </c>
      <c r="J15" s="184" t="s">
        <v>403</v>
      </c>
      <c r="K15" s="184" t="s">
        <v>426</v>
      </c>
      <c r="L15" s="184" t="s">
        <v>71</v>
      </c>
      <c r="M15" s="184">
        <v>128</v>
      </c>
      <c r="N15" s="189">
        <v>4</v>
      </c>
      <c r="O15" s="190">
        <v>15.1</v>
      </c>
      <c r="P15" s="191">
        <f t="shared" si="0"/>
        <v>7731.2</v>
      </c>
      <c r="Q15" s="297" t="s">
        <v>404</v>
      </c>
      <c r="R15" s="192" t="s">
        <v>407</v>
      </c>
      <c r="S15" s="299"/>
      <c r="T15" s="70">
        <v>1.708129039272579</v>
      </c>
      <c r="U15" s="78">
        <f t="shared" si="1"/>
        <v>66.44</v>
      </c>
    </row>
    <row r="16" spans="1:21" ht="23.45" customHeight="1" x14ac:dyDescent="0.2">
      <c r="A16" s="206">
        <v>3007</v>
      </c>
      <c r="B16" s="194" t="s">
        <v>4</v>
      </c>
      <c r="C16" s="194" t="s">
        <v>248</v>
      </c>
      <c r="D16" s="200"/>
      <c r="E16" s="196">
        <v>173</v>
      </c>
      <c r="F16" s="209" t="s">
        <v>420</v>
      </c>
      <c r="G16" s="209"/>
      <c r="H16" s="210" t="s">
        <v>427</v>
      </c>
      <c r="I16" s="194" t="s">
        <v>245</v>
      </c>
      <c r="J16" s="194" t="s">
        <v>426</v>
      </c>
      <c r="K16" s="194" t="s">
        <v>428</v>
      </c>
      <c r="L16" s="194" t="s">
        <v>71</v>
      </c>
      <c r="M16" s="211">
        <v>128</v>
      </c>
      <c r="N16" s="200">
        <v>1</v>
      </c>
      <c r="O16" s="201">
        <v>39.799999999999997</v>
      </c>
      <c r="P16" s="202">
        <f t="shared" si="0"/>
        <v>5094.3999999999996</v>
      </c>
      <c r="Q16" s="292" t="s">
        <v>429</v>
      </c>
      <c r="R16" s="203" t="s">
        <v>407</v>
      </c>
      <c r="S16" s="294" t="s">
        <v>412</v>
      </c>
      <c r="T16" s="70">
        <v>1.708129039272579</v>
      </c>
      <c r="U16" s="78">
        <f t="shared" si="1"/>
        <v>43.78</v>
      </c>
    </row>
    <row r="17" spans="1:22" ht="23.45" customHeight="1" x14ac:dyDescent="0.2">
      <c r="A17" s="212">
        <v>3126</v>
      </c>
      <c r="B17" s="213" t="s">
        <v>4</v>
      </c>
      <c r="C17" s="213" t="s">
        <v>248</v>
      </c>
      <c r="D17" s="214"/>
      <c r="E17" s="215">
        <v>173</v>
      </c>
      <c r="F17" s="216" t="s">
        <v>420</v>
      </c>
      <c r="G17" s="216"/>
      <c r="H17" s="217" t="s">
        <v>427</v>
      </c>
      <c r="I17" s="213" t="s">
        <v>239</v>
      </c>
      <c r="J17" s="213" t="s">
        <v>426</v>
      </c>
      <c r="K17" s="213" t="s">
        <v>428</v>
      </c>
      <c r="L17" s="213" t="s">
        <v>71</v>
      </c>
      <c r="M17" s="218">
        <v>128</v>
      </c>
      <c r="N17" s="214">
        <v>1</v>
      </c>
      <c r="O17" s="219">
        <v>39.799999999999997</v>
      </c>
      <c r="P17" s="220">
        <f t="shared" si="0"/>
        <v>5094.3999999999996</v>
      </c>
      <c r="Q17" s="293"/>
      <c r="R17" s="221" t="s">
        <v>405</v>
      </c>
      <c r="S17" s="295"/>
      <c r="T17" s="70">
        <v>1.708129039272579</v>
      </c>
      <c r="U17" s="78">
        <f t="shared" si="1"/>
        <v>43.78</v>
      </c>
    </row>
    <row r="19" spans="1:22" ht="16.5" x14ac:dyDescent="0.25">
      <c r="A19" s="222" t="s">
        <v>355</v>
      </c>
      <c r="B19" s="81"/>
      <c r="C19" s="81"/>
      <c r="D19" s="81"/>
      <c r="E19" s="81"/>
      <c r="F19" s="81"/>
      <c r="G19" s="81"/>
      <c r="O19" s="163" t="s">
        <v>354</v>
      </c>
      <c r="P19" s="164">
        <f>SUM(P6:P17)</f>
        <v>68787.199999999997</v>
      </c>
      <c r="U19" s="236">
        <f>SUM(U6:U18)</f>
        <v>591.14</v>
      </c>
      <c r="V19" s="236" t="s">
        <v>444</v>
      </c>
    </row>
    <row r="20" spans="1:22" x14ac:dyDescent="0.2">
      <c r="A20" s="167" t="s">
        <v>356</v>
      </c>
      <c r="B20" s="166"/>
      <c r="C20" s="223" t="s">
        <v>357</v>
      </c>
      <c r="D20" s="146"/>
      <c r="E20" s="146"/>
      <c r="F20" s="146"/>
      <c r="G20" s="146"/>
      <c r="H20" s="224"/>
    </row>
    <row r="21" spans="1:22" x14ac:dyDescent="0.2">
      <c r="A21" s="225" t="s">
        <v>430</v>
      </c>
      <c r="B21" s="226"/>
      <c r="C21" s="225" t="s">
        <v>431</v>
      </c>
      <c r="H21" s="70" t="s">
        <v>403</v>
      </c>
    </row>
    <row r="22" spans="1:22" x14ac:dyDescent="0.2">
      <c r="A22" s="225" t="s">
        <v>432</v>
      </c>
      <c r="B22" s="226"/>
      <c r="C22" s="225" t="s">
        <v>433</v>
      </c>
      <c r="H22" s="70" t="s">
        <v>403</v>
      </c>
    </row>
    <row r="23" spans="1:22" x14ac:dyDescent="0.2">
      <c r="A23" s="225" t="s">
        <v>434</v>
      </c>
      <c r="B23" s="226"/>
      <c r="C23" s="225" t="s">
        <v>435</v>
      </c>
      <c r="H23" s="70" t="s">
        <v>403</v>
      </c>
    </row>
    <row r="24" spans="1:22" x14ac:dyDescent="0.2">
      <c r="A24" s="225"/>
      <c r="B24" s="226"/>
      <c r="C24" s="225"/>
    </row>
    <row r="25" spans="1:22" x14ac:dyDescent="0.2">
      <c r="A25" s="225" t="s">
        <v>436</v>
      </c>
      <c r="B25" s="226"/>
      <c r="C25" s="225" t="s">
        <v>437</v>
      </c>
      <c r="H25" s="70" t="s">
        <v>428</v>
      </c>
    </row>
    <row r="26" spans="1:22" x14ac:dyDescent="0.2">
      <c r="A26" s="225" t="s">
        <v>438</v>
      </c>
      <c r="B26" s="226"/>
      <c r="C26" s="225" t="s">
        <v>439</v>
      </c>
      <c r="H26" s="70" t="s">
        <v>428</v>
      </c>
    </row>
    <row r="27" spans="1:22" x14ac:dyDescent="0.2">
      <c r="A27" s="225" t="s">
        <v>440</v>
      </c>
      <c r="B27" s="226"/>
      <c r="C27" s="225" t="s">
        <v>441</v>
      </c>
      <c r="H27" s="70" t="s">
        <v>428</v>
      </c>
    </row>
    <row r="28" spans="1:22" x14ac:dyDescent="0.2">
      <c r="A28" s="225" t="s">
        <v>442</v>
      </c>
      <c r="B28" s="226"/>
      <c r="C28" s="225" t="s">
        <v>443</v>
      </c>
      <c r="H28" s="70" t="s">
        <v>428</v>
      </c>
    </row>
    <row r="29" spans="1:22" x14ac:dyDescent="0.2">
      <c r="B29" s="226"/>
    </row>
  </sheetData>
  <mergeCells count="12">
    <mergeCell ref="Q6:Q7"/>
    <mergeCell ref="S6:S7"/>
    <mergeCell ref="Q8:Q9"/>
    <mergeCell ref="S8:S9"/>
    <mergeCell ref="Q10:Q11"/>
    <mergeCell ref="S10:S11"/>
    <mergeCell ref="Q12:Q13"/>
    <mergeCell ref="S12:S13"/>
    <mergeCell ref="Q14:Q15"/>
    <mergeCell ref="S14:S15"/>
    <mergeCell ref="Q16:Q17"/>
    <mergeCell ref="S16:S17"/>
  </mergeCells>
  <dataValidations count="1">
    <dataValidation type="list" allowBlank="1" showInputMessage="1" showErrorMessage="1" sqref="WVP983032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I65528:K65528 JD65528 SZ65528 ACV65528 AMR65528 AWN65528 BGJ65528 BQF65528 CAB65528 CJX65528 CTT65528 DDP65528 DNL65528 DXH65528 EHD65528 EQZ65528 FAV65528 FKR65528 FUN65528 GEJ65528 GOF65528 GYB65528 HHX65528 HRT65528 IBP65528 ILL65528 IVH65528 JFD65528 JOZ65528 JYV65528 KIR65528 KSN65528 LCJ65528 LMF65528 LWB65528 MFX65528 MPT65528 MZP65528 NJL65528 NTH65528 ODD65528 OMZ65528 OWV65528 PGR65528 PQN65528 QAJ65528 QKF65528 QUB65528 RDX65528 RNT65528 RXP65528 SHL65528 SRH65528 TBD65528 TKZ65528 TUV65528 UER65528 UON65528 UYJ65528 VIF65528 VSB65528 WBX65528 WLT65528 WVP65528 I131064:K131064 JD131064 SZ131064 ACV131064 AMR131064 AWN131064 BGJ131064 BQF131064 CAB131064 CJX131064 CTT131064 DDP131064 DNL131064 DXH131064 EHD131064 EQZ131064 FAV131064 FKR131064 FUN131064 GEJ131064 GOF131064 GYB131064 HHX131064 HRT131064 IBP131064 ILL131064 IVH131064 JFD131064 JOZ131064 JYV131064 KIR131064 KSN131064 LCJ131064 LMF131064 LWB131064 MFX131064 MPT131064 MZP131064 NJL131064 NTH131064 ODD131064 OMZ131064 OWV131064 PGR131064 PQN131064 QAJ131064 QKF131064 QUB131064 RDX131064 RNT131064 RXP131064 SHL131064 SRH131064 TBD131064 TKZ131064 TUV131064 UER131064 UON131064 UYJ131064 VIF131064 VSB131064 WBX131064 WLT131064 WVP131064 I196600:K196600 JD196600 SZ196600 ACV196600 AMR196600 AWN196600 BGJ196600 BQF196600 CAB196600 CJX196600 CTT196600 DDP196600 DNL196600 DXH196600 EHD196600 EQZ196600 FAV196600 FKR196600 FUN196600 GEJ196600 GOF196600 GYB196600 HHX196600 HRT196600 IBP196600 ILL196600 IVH196600 JFD196600 JOZ196600 JYV196600 KIR196600 KSN196600 LCJ196600 LMF196600 LWB196600 MFX196600 MPT196600 MZP196600 NJL196600 NTH196600 ODD196600 OMZ196600 OWV196600 PGR196600 PQN196600 QAJ196600 QKF196600 QUB196600 RDX196600 RNT196600 RXP196600 SHL196600 SRH196600 TBD196600 TKZ196600 TUV196600 UER196600 UON196600 UYJ196600 VIF196600 VSB196600 WBX196600 WLT196600 WVP196600 I262136:K262136 JD262136 SZ262136 ACV262136 AMR262136 AWN262136 BGJ262136 BQF262136 CAB262136 CJX262136 CTT262136 DDP262136 DNL262136 DXH262136 EHD262136 EQZ262136 FAV262136 FKR262136 FUN262136 GEJ262136 GOF262136 GYB262136 HHX262136 HRT262136 IBP262136 ILL262136 IVH262136 JFD262136 JOZ262136 JYV262136 KIR262136 KSN262136 LCJ262136 LMF262136 LWB262136 MFX262136 MPT262136 MZP262136 NJL262136 NTH262136 ODD262136 OMZ262136 OWV262136 PGR262136 PQN262136 QAJ262136 QKF262136 QUB262136 RDX262136 RNT262136 RXP262136 SHL262136 SRH262136 TBD262136 TKZ262136 TUV262136 UER262136 UON262136 UYJ262136 VIF262136 VSB262136 WBX262136 WLT262136 WVP262136 I327672:K327672 JD327672 SZ327672 ACV327672 AMR327672 AWN327672 BGJ327672 BQF327672 CAB327672 CJX327672 CTT327672 DDP327672 DNL327672 DXH327672 EHD327672 EQZ327672 FAV327672 FKR327672 FUN327672 GEJ327672 GOF327672 GYB327672 HHX327672 HRT327672 IBP327672 ILL327672 IVH327672 JFD327672 JOZ327672 JYV327672 KIR327672 KSN327672 LCJ327672 LMF327672 LWB327672 MFX327672 MPT327672 MZP327672 NJL327672 NTH327672 ODD327672 OMZ327672 OWV327672 PGR327672 PQN327672 QAJ327672 QKF327672 QUB327672 RDX327672 RNT327672 RXP327672 SHL327672 SRH327672 TBD327672 TKZ327672 TUV327672 UER327672 UON327672 UYJ327672 VIF327672 VSB327672 WBX327672 WLT327672 WVP327672 I393208:K393208 JD393208 SZ393208 ACV393208 AMR393208 AWN393208 BGJ393208 BQF393208 CAB393208 CJX393208 CTT393208 DDP393208 DNL393208 DXH393208 EHD393208 EQZ393208 FAV393208 FKR393208 FUN393208 GEJ393208 GOF393208 GYB393208 HHX393208 HRT393208 IBP393208 ILL393208 IVH393208 JFD393208 JOZ393208 JYV393208 KIR393208 KSN393208 LCJ393208 LMF393208 LWB393208 MFX393208 MPT393208 MZP393208 NJL393208 NTH393208 ODD393208 OMZ393208 OWV393208 PGR393208 PQN393208 QAJ393208 QKF393208 QUB393208 RDX393208 RNT393208 RXP393208 SHL393208 SRH393208 TBD393208 TKZ393208 TUV393208 UER393208 UON393208 UYJ393208 VIF393208 VSB393208 WBX393208 WLT393208 WVP393208 I458744:K458744 JD458744 SZ458744 ACV458744 AMR458744 AWN458744 BGJ458744 BQF458744 CAB458744 CJX458744 CTT458744 DDP458744 DNL458744 DXH458744 EHD458744 EQZ458744 FAV458744 FKR458744 FUN458744 GEJ458744 GOF458744 GYB458744 HHX458744 HRT458744 IBP458744 ILL458744 IVH458744 JFD458744 JOZ458744 JYV458744 KIR458744 KSN458744 LCJ458744 LMF458744 LWB458744 MFX458744 MPT458744 MZP458744 NJL458744 NTH458744 ODD458744 OMZ458744 OWV458744 PGR458744 PQN458744 QAJ458744 QKF458744 QUB458744 RDX458744 RNT458744 RXP458744 SHL458744 SRH458744 TBD458744 TKZ458744 TUV458744 UER458744 UON458744 UYJ458744 VIF458744 VSB458744 WBX458744 WLT458744 WVP458744 I524280:K524280 JD524280 SZ524280 ACV524280 AMR524280 AWN524280 BGJ524280 BQF524280 CAB524280 CJX524280 CTT524280 DDP524280 DNL524280 DXH524280 EHD524280 EQZ524280 FAV524280 FKR524280 FUN524280 GEJ524280 GOF524280 GYB524280 HHX524280 HRT524280 IBP524280 ILL524280 IVH524280 JFD524280 JOZ524280 JYV524280 KIR524280 KSN524280 LCJ524280 LMF524280 LWB524280 MFX524280 MPT524280 MZP524280 NJL524280 NTH524280 ODD524280 OMZ524280 OWV524280 PGR524280 PQN524280 QAJ524280 QKF524280 QUB524280 RDX524280 RNT524280 RXP524280 SHL524280 SRH524280 TBD524280 TKZ524280 TUV524280 UER524280 UON524280 UYJ524280 VIF524280 VSB524280 WBX524280 WLT524280 WVP524280 I589816:K589816 JD589816 SZ589816 ACV589816 AMR589816 AWN589816 BGJ589816 BQF589816 CAB589816 CJX589816 CTT589816 DDP589816 DNL589816 DXH589816 EHD589816 EQZ589816 FAV589816 FKR589816 FUN589816 GEJ589816 GOF589816 GYB589816 HHX589816 HRT589816 IBP589816 ILL589816 IVH589816 JFD589816 JOZ589816 JYV589816 KIR589816 KSN589816 LCJ589816 LMF589816 LWB589816 MFX589816 MPT589816 MZP589816 NJL589816 NTH589816 ODD589816 OMZ589816 OWV589816 PGR589816 PQN589816 QAJ589816 QKF589816 QUB589816 RDX589816 RNT589816 RXP589816 SHL589816 SRH589816 TBD589816 TKZ589816 TUV589816 UER589816 UON589816 UYJ589816 VIF589816 VSB589816 WBX589816 WLT589816 WVP589816 I655352:K655352 JD655352 SZ655352 ACV655352 AMR655352 AWN655352 BGJ655352 BQF655352 CAB655352 CJX655352 CTT655352 DDP655352 DNL655352 DXH655352 EHD655352 EQZ655352 FAV655352 FKR655352 FUN655352 GEJ655352 GOF655352 GYB655352 HHX655352 HRT655352 IBP655352 ILL655352 IVH655352 JFD655352 JOZ655352 JYV655352 KIR655352 KSN655352 LCJ655352 LMF655352 LWB655352 MFX655352 MPT655352 MZP655352 NJL655352 NTH655352 ODD655352 OMZ655352 OWV655352 PGR655352 PQN655352 QAJ655352 QKF655352 QUB655352 RDX655352 RNT655352 RXP655352 SHL655352 SRH655352 TBD655352 TKZ655352 TUV655352 UER655352 UON655352 UYJ655352 VIF655352 VSB655352 WBX655352 WLT655352 WVP655352 I720888:K720888 JD720888 SZ720888 ACV720888 AMR720888 AWN720888 BGJ720888 BQF720888 CAB720888 CJX720888 CTT720888 DDP720888 DNL720888 DXH720888 EHD720888 EQZ720888 FAV720888 FKR720888 FUN720888 GEJ720888 GOF720888 GYB720888 HHX720888 HRT720888 IBP720888 ILL720888 IVH720888 JFD720888 JOZ720888 JYV720888 KIR720888 KSN720888 LCJ720888 LMF720888 LWB720888 MFX720888 MPT720888 MZP720888 NJL720888 NTH720888 ODD720888 OMZ720888 OWV720888 PGR720888 PQN720888 QAJ720888 QKF720888 QUB720888 RDX720888 RNT720888 RXP720888 SHL720888 SRH720888 TBD720888 TKZ720888 TUV720888 UER720888 UON720888 UYJ720888 VIF720888 VSB720888 WBX720888 WLT720888 WVP720888 I786424:K786424 JD786424 SZ786424 ACV786424 AMR786424 AWN786424 BGJ786424 BQF786424 CAB786424 CJX786424 CTT786424 DDP786424 DNL786424 DXH786424 EHD786424 EQZ786424 FAV786424 FKR786424 FUN786424 GEJ786424 GOF786424 GYB786424 HHX786424 HRT786424 IBP786424 ILL786424 IVH786424 JFD786424 JOZ786424 JYV786424 KIR786424 KSN786424 LCJ786424 LMF786424 LWB786424 MFX786424 MPT786424 MZP786424 NJL786424 NTH786424 ODD786424 OMZ786424 OWV786424 PGR786424 PQN786424 QAJ786424 QKF786424 QUB786424 RDX786424 RNT786424 RXP786424 SHL786424 SRH786424 TBD786424 TKZ786424 TUV786424 UER786424 UON786424 UYJ786424 VIF786424 VSB786424 WBX786424 WLT786424 WVP786424 I851960:K851960 JD851960 SZ851960 ACV851960 AMR851960 AWN851960 BGJ851960 BQF851960 CAB851960 CJX851960 CTT851960 DDP851960 DNL851960 DXH851960 EHD851960 EQZ851960 FAV851960 FKR851960 FUN851960 GEJ851960 GOF851960 GYB851960 HHX851960 HRT851960 IBP851960 ILL851960 IVH851960 JFD851960 JOZ851960 JYV851960 KIR851960 KSN851960 LCJ851960 LMF851960 LWB851960 MFX851960 MPT851960 MZP851960 NJL851960 NTH851960 ODD851960 OMZ851960 OWV851960 PGR851960 PQN851960 QAJ851960 QKF851960 QUB851960 RDX851960 RNT851960 RXP851960 SHL851960 SRH851960 TBD851960 TKZ851960 TUV851960 UER851960 UON851960 UYJ851960 VIF851960 VSB851960 WBX851960 WLT851960 WVP851960 I917496:K917496 JD917496 SZ917496 ACV917496 AMR917496 AWN917496 BGJ917496 BQF917496 CAB917496 CJX917496 CTT917496 DDP917496 DNL917496 DXH917496 EHD917496 EQZ917496 FAV917496 FKR917496 FUN917496 GEJ917496 GOF917496 GYB917496 HHX917496 HRT917496 IBP917496 ILL917496 IVH917496 JFD917496 JOZ917496 JYV917496 KIR917496 KSN917496 LCJ917496 LMF917496 LWB917496 MFX917496 MPT917496 MZP917496 NJL917496 NTH917496 ODD917496 OMZ917496 OWV917496 PGR917496 PQN917496 QAJ917496 QKF917496 QUB917496 RDX917496 RNT917496 RXP917496 SHL917496 SRH917496 TBD917496 TKZ917496 TUV917496 UER917496 UON917496 UYJ917496 VIF917496 VSB917496 WBX917496 WLT917496 WVP917496 I983032:K983032 JD983032 SZ983032 ACV983032 AMR983032 AWN983032 BGJ983032 BQF983032 CAB983032 CJX983032 CTT983032 DDP983032 DNL983032 DXH983032 EHD983032 EQZ983032 FAV983032 FKR983032 FUN983032 GEJ983032 GOF983032 GYB983032 HHX983032 HRT983032 IBP983032 ILL983032 IVH983032 JFD983032 JOZ983032 JYV983032 KIR983032 KSN983032 LCJ983032 LMF983032 LWB983032 MFX983032 MPT983032 MZP983032 NJL983032 NTH983032 ODD983032 OMZ983032 OWV983032 PGR983032 PQN983032 QAJ983032 QKF983032 QUB983032 RDX983032 RNT983032 RXP983032 SHL983032 SRH983032 TBD983032 TKZ983032 TUV983032 UER983032 UON983032 UYJ983032 VIF983032 VSB983032 WBX983032 WLT983032" xr:uid="{677E34B9-7FF6-4C13-B3DD-FE492B8BE2C9}">
      <formula1>#REF!</formula1>
    </dataValidation>
  </dataValidations>
  <pageMargins left="0.70866141732283472" right="0.70866141732283472" top="0.74803149606299213" bottom="0.74803149606299213" header="0.31496062992125984" footer="0.31496062992125984"/>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08028-6358-4DCB-895E-1E8C601564AE}">
  <dimension ref="A1:U63"/>
  <sheetViews>
    <sheetView topLeftCell="A25" workbookViewId="0">
      <selection activeCell="T47" sqref="T47"/>
    </sheetView>
  </sheetViews>
  <sheetFormatPr defaultRowHeight="15" x14ac:dyDescent="0.25"/>
  <cols>
    <col min="1" max="1" width="12.5703125" customWidth="1"/>
    <col min="6" max="6" width="5.140625" customWidth="1"/>
    <col min="8" max="8" width="13" customWidth="1"/>
    <col min="9" max="9" width="10.5703125" customWidth="1"/>
    <col min="14" max="14" width="5.140625" customWidth="1"/>
    <col min="19" max="19" width="8.7109375" style="66" customWidth="1"/>
    <col min="20" max="20" width="10.5703125" bestFit="1" customWidth="1"/>
    <col min="21" max="21" width="21.28515625" customWidth="1"/>
  </cols>
  <sheetData>
    <row r="1" spans="1:20" ht="30" customHeight="1" x14ac:dyDescent="0.25">
      <c r="A1" s="48" t="s">
        <v>116</v>
      </c>
      <c r="B1" s="260" t="s">
        <v>117</v>
      </c>
      <c r="C1" s="260"/>
      <c r="D1" s="260"/>
      <c r="E1" s="260"/>
      <c r="F1" s="260"/>
      <c r="G1" s="48" t="s">
        <v>16</v>
      </c>
      <c r="H1" s="29" t="s">
        <v>118</v>
      </c>
      <c r="I1" s="29" t="s">
        <v>119</v>
      </c>
      <c r="J1" s="260" t="s">
        <v>120</v>
      </c>
      <c r="K1" s="260"/>
      <c r="L1" s="260"/>
      <c r="M1" s="260"/>
      <c r="N1" s="260"/>
      <c r="O1" s="29" t="s">
        <v>121</v>
      </c>
      <c r="P1" s="265" t="s">
        <v>122</v>
      </c>
      <c r="Q1" s="266"/>
      <c r="R1" s="266"/>
    </row>
    <row r="2" spans="1:20" ht="18" customHeight="1" x14ac:dyDescent="0.25">
      <c r="A2" s="48">
        <v>177</v>
      </c>
      <c r="B2" s="260" t="s">
        <v>445</v>
      </c>
      <c r="C2" s="260"/>
      <c r="D2" s="260"/>
      <c r="E2" s="260"/>
      <c r="F2" s="260"/>
      <c r="G2" s="230">
        <v>26.1</v>
      </c>
      <c r="H2" s="48">
        <v>7105</v>
      </c>
      <c r="I2" s="31">
        <v>0.29166666666666669</v>
      </c>
      <c r="J2" s="260" t="s">
        <v>446</v>
      </c>
      <c r="K2" s="260"/>
      <c r="L2" s="260"/>
      <c r="M2" s="260"/>
      <c r="N2" s="260"/>
      <c r="O2" s="260">
        <v>1</v>
      </c>
      <c r="P2" s="260" t="s">
        <v>447</v>
      </c>
      <c r="Q2" s="260"/>
      <c r="R2" s="260"/>
      <c r="S2" s="66">
        <v>1.708129039272579</v>
      </c>
      <c r="T2" s="237">
        <f>G2*S2*1.1</f>
        <v>49.040384717515742</v>
      </c>
    </row>
    <row r="3" spans="1:20" ht="18" customHeight="1" x14ac:dyDescent="0.25">
      <c r="A3" s="48">
        <v>177</v>
      </c>
      <c r="B3" s="260" t="s">
        <v>448</v>
      </c>
      <c r="C3" s="260"/>
      <c r="D3" s="260"/>
      <c r="E3" s="260"/>
      <c r="F3" s="260"/>
      <c r="G3" s="230">
        <v>26.1</v>
      </c>
      <c r="H3" s="48">
        <v>7112</v>
      </c>
      <c r="I3" s="31">
        <v>0.59375</v>
      </c>
      <c r="J3" s="260" t="s">
        <v>449</v>
      </c>
      <c r="K3" s="260"/>
      <c r="L3" s="260"/>
      <c r="M3" s="260"/>
      <c r="N3" s="260"/>
      <c r="O3" s="260"/>
      <c r="P3" s="231"/>
      <c r="Q3" s="43"/>
      <c r="R3" s="43"/>
      <c r="S3" s="66">
        <v>1.708129039272579</v>
      </c>
      <c r="T3" s="237">
        <f t="shared" ref="T3:T44" si="0">G3*S3*1.1</f>
        <v>49.040384717515742</v>
      </c>
    </row>
    <row r="4" spans="1:20" ht="18" customHeight="1" x14ac:dyDescent="0.25">
      <c r="A4" s="48">
        <v>180</v>
      </c>
      <c r="B4" s="259" t="s">
        <v>450</v>
      </c>
      <c r="C4" s="259"/>
      <c r="D4" s="259"/>
      <c r="E4" s="259"/>
      <c r="F4" s="259"/>
      <c r="G4" s="230">
        <v>19.8</v>
      </c>
      <c r="H4" s="48">
        <v>7402</v>
      </c>
      <c r="I4" s="31">
        <v>0.5625</v>
      </c>
      <c r="J4" s="260" t="s">
        <v>451</v>
      </c>
      <c r="K4" s="260"/>
      <c r="L4" s="260"/>
      <c r="M4" s="260"/>
      <c r="N4" s="260"/>
      <c r="O4" s="48" t="s">
        <v>452</v>
      </c>
      <c r="P4" s="260" t="s">
        <v>447</v>
      </c>
      <c r="Q4" s="260"/>
      <c r="R4" s="260"/>
      <c r="S4" s="66">
        <v>1.708129039272579</v>
      </c>
      <c r="T4" s="237">
        <f t="shared" si="0"/>
        <v>37.203050475356768</v>
      </c>
    </row>
    <row r="5" spans="1:20" ht="18" customHeight="1" x14ac:dyDescent="0.25">
      <c r="A5" s="47">
        <v>181</v>
      </c>
      <c r="B5" s="259" t="s">
        <v>453</v>
      </c>
      <c r="C5" s="259"/>
      <c r="D5" s="259"/>
      <c r="E5" s="259"/>
      <c r="F5" s="259"/>
      <c r="G5" s="230">
        <v>19</v>
      </c>
      <c r="H5" s="48">
        <v>7501</v>
      </c>
      <c r="I5" s="31">
        <v>0.29166666666666669</v>
      </c>
      <c r="J5" s="260" t="s">
        <v>454</v>
      </c>
      <c r="K5" s="260"/>
      <c r="L5" s="260"/>
      <c r="M5" s="260"/>
      <c r="N5" s="260"/>
      <c r="O5" s="260">
        <v>1</v>
      </c>
      <c r="P5" s="260" t="s">
        <v>447</v>
      </c>
      <c r="Q5" s="260"/>
      <c r="R5" s="260"/>
      <c r="S5" s="66">
        <v>1.708129039272579</v>
      </c>
      <c r="T5" s="237">
        <f t="shared" si="0"/>
        <v>35.69989692079691</v>
      </c>
    </row>
    <row r="6" spans="1:20" ht="18" customHeight="1" x14ac:dyDescent="0.25">
      <c r="A6" s="47">
        <v>181</v>
      </c>
      <c r="B6" s="259" t="s">
        <v>455</v>
      </c>
      <c r="C6" s="259"/>
      <c r="D6" s="259"/>
      <c r="E6" s="259"/>
      <c r="F6" s="259"/>
      <c r="G6" s="230">
        <v>19</v>
      </c>
      <c r="H6" s="48">
        <v>7508</v>
      </c>
      <c r="I6" s="31">
        <v>0.59375</v>
      </c>
      <c r="J6" s="260" t="s">
        <v>454</v>
      </c>
      <c r="K6" s="260"/>
      <c r="L6" s="260"/>
      <c r="M6" s="260"/>
      <c r="N6" s="260"/>
      <c r="O6" s="260"/>
      <c r="P6" s="232"/>
      <c r="S6" s="66">
        <v>1.708129039272579</v>
      </c>
      <c r="T6" s="237">
        <f t="shared" si="0"/>
        <v>35.69989692079691</v>
      </c>
    </row>
    <row r="7" spans="1:20" ht="18" customHeight="1" x14ac:dyDescent="0.25">
      <c r="A7" s="47">
        <v>185</v>
      </c>
      <c r="B7" s="259" t="s">
        <v>456</v>
      </c>
      <c r="C7" s="259"/>
      <c r="D7" s="259"/>
      <c r="E7" s="259"/>
      <c r="F7" s="259"/>
      <c r="G7" s="230">
        <v>46.8</v>
      </c>
      <c r="H7" s="48">
        <v>7901</v>
      </c>
      <c r="I7" s="31">
        <v>0.28472222222222221</v>
      </c>
      <c r="J7" s="260" t="s">
        <v>457</v>
      </c>
      <c r="K7" s="260"/>
      <c r="L7" s="260"/>
      <c r="M7" s="260"/>
      <c r="N7" s="260"/>
      <c r="O7" s="48">
        <v>1</v>
      </c>
      <c r="P7" s="260" t="s">
        <v>447</v>
      </c>
      <c r="Q7" s="260"/>
      <c r="R7" s="260"/>
      <c r="S7" s="66">
        <v>1.708129039272579</v>
      </c>
      <c r="T7" s="237">
        <f t="shared" si="0"/>
        <v>87.934482941752364</v>
      </c>
    </row>
    <row r="8" spans="1:20" ht="18" customHeight="1" x14ac:dyDescent="0.25">
      <c r="A8" s="47">
        <v>189</v>
      </c>
      <c r="B8" s="259" t="s">
        <v>458</v>
      </c>
      <c r="C8" s="259"/>
      <c r="D8" s="259"/>
      <c r="E8" s="259"/>
      <c r="F8" s="259"/>
      <c r="G8" s="230">
        <v>32.6</v>
      </c>
      <c r="H8" s="48">
        <v>1303</v>
      </c>
      <c r="I8" s="31">
        <v>0.28819444444444448</v>
      </c>
      <c r="J8" s="260" t="s">
        <v>459</v>
      </c>
      <c r="K8" s="260"/>
      <c r="L8" s="260"/>
      <c r="M8" s="260"/>
      <c r="N8" s="260"/>
      <c r="O8" s="48" t="s">
        <v>452</v>
      </c>
      <c r="S8" s="66">
        <v>1.708129039272579</v>
      </c>
      <c r="T8" s="237">
        <f t="shared" si="0"/>
        <v>61.253507348314692</v>
      </c>
    </row>
    <row r="9" spans="1:20" ht="18" customHeight="1" x14ac:dyDescent="0.25">
      <c r="A9" s="47">
        <v>190</v>
      </c>
      <c r="B9" s="259" t="s">
        <v>460</v>
      </c>
      <c r="C9" s="259"/>
      <c r="D9" s="259"/>
      <c r="E9" s="259"/>
      <c r="F9" s="259"/>
      <c r="G9" s="230">
        <v>21.9</v>
      </c>
      <c r="H9" s="48">
        <v>1403</v>
      </c>
      <c r="I9" s="31">
        <v>0.30208333333333331</v>
      </c>
      <c r="J9" s="260"/>
      <c r="K9" s="260"/>
      <c r="L9" s="260"/>
      <c r="M9" s="260"/>
      <c r="N9" s="260"/>
      <c r="O9" s="260">
        <v>1</v>
      </c>
      <c r="P9" s="260" t="s">
        <v>447</v>
      </c>
      <c r="Q9" s="260"/>
      <c r="R9" s="260"/>
      <c r="S9" s="66">
        <v>1.708129039272579</v>
      </c>
      <c r="T9" s="237">
        <f t="shared" si="0"/>
        <v>41.148828556076431</v>
      </c>
    </row>
    <row r="10" spans="1:20" ht="18" customHeight="1" x14ac:dyDescent="0.25">
      <c r="A10" s="47">
        <v>190</v>
      </c>
      <c r="B10" s="259" t="s">
        <v>461</v>
      </c>
      <c r="C10" s="259"/>
      <c r="D10" s="259"/>
      <c r="E10" s="259"/>
      <c r="F10" s="259"/>
      <c r="G10" s="230">
        <v>21.9</v>
      </c>
      <c r="H10" s="48">
        <v>1422</v>
      </c>
      <c r="I10" s="31">
        <v>0.59722222222222221</v>
      </c>
      <c r="J10" s="260"/>
      <c r="K10" s="260"/>
      <c r="L10" s="260"/>
      <c r="M10" s="260"/>
      <c r="N10" s="260"/>
      <c r="O10" s="260"/>
      <c r="S10" s="66">
        <v>1.708129039272579</v>
      </c>
      <c r="T10" s="237">
        <f t="shared" si="0"/>
        <v>41.148828556076431</v>
      </c>
    </row>
    <row r="11" spans="1:20" ht="18" customHeight="1" x14ac:dyDescent="0.25">
      <c r="A11" s="47">
        <v>191</v>
      </c>
      <c r="B11" s="259" t="s">
        <v>462</v>
      </c>
      <c r="C11" s="259"/>
      <c r="D11" s="259"/>
      <c r="E11" s="259"/>
      <c r="F11" s="259"/>
      <c r="G11" s="230">
        <v>24.4</v>
      </c>
      <c r="H11" s="48">
        <v>1503</v>
      </c>
      <c r="I11" s="31">
        <v>0.2951388888888889</v>
      </c>
      <c r="J11" s="260" t="s">
        <v>463</v>
      </c>
      <c r="K11" s="260"/>
      <c r="L11" s="260"/>
      <c r="M11" s="260"/>
      <c r="N11" s="260"/>
      <c r="O11" s="260">
        <v>1</v>
      </c>
      <c r="P11" s="260" t="s">
        <v>447</v>
      </c>
      <c r="Q11" s="260"/>
      <c r="R11" s="260"/>
      <c r="S11" s="66">
        <v>1.708129039272579</v>
      </c>
      <c r="T11" s="237">
        <f t="shared" si="0"/>
        <v>45.846183414076023</v>
      </c>
    </row>
    <row r="12" spans="1:20" ht="18" customHeight="1" x14ac:dyDescent="0.25">
      <c r="A12" s="47">
        <v>191</v>
      </c>
      <c r="B12" s="260" t="s">
        <v>464</v>
      </c>
      <c r="C12" s="260"/>
      <c r="D12" s="260"/>
      <c r="E12" s="260"/>
      <c r="F12" s="260"/>
      <c r="G12" s="230">
        <v>24.4</v>
      </c>
      <c r="H12" s="48">
        <v>1508</v>
      </c>
      <c r="I12" s="31">
        <v>0.59375</v>
      </c>
      <c r="J12" s="260" t="s">
        <v>463</v>
      </c>
      <c r="K12" s="260"/>
      <c r="L12" s="260"/>
      <c r="M12" s="260"/>
      <c r="N12" s="260"/>
      <c r="O12" s="260"/>
      <c r="S12" s="66">
        <v>1.708129039272579</v>
      </c>
      <c r="T12" s="237">
        <f t="shared" si="0"/>
        <v>45.846183414076023</v>
      </c>
    </row>
    <row r="13" spans="1:20" ht="18" customHeight="1" x14ac:dyDescent="0.25">
      <c r="A13" s="47">
        <v>192</v>
      </c>
      <c r="B13" s="259" t="s">
        <v>464</v>
      </c>
      <c r="C13" s="259"/>
      <c r="D13" s="259"/>
      <c r="E13" s="259"/>
      <c r="F13" s="259"/>
      <c r="G13" s="230">
        <v>24.9</v>
      </c>
      <c r="H13" s="48">
        <v>1610</v>
      </c>
      <c r="I13" s="31">
        <v>0.5625</v>
      </c>
      <c r="J13" s="260" t="s">
        <v>465</v>
      </c>
      <c r="K13" s="260"/>
      <c r="L13" s="260"/>
      <c r="M13" s="260"/>
      <c r="N13" s="260"/>
      <c r="O13" s="260">
        <v>1</v>
      </c>
      <c r="S13" s="66">
        <v>1.708129039272579</v>
      </c>
      <c r="T13" s="237">
        <f t="shared" si="0"/>
        <v>46.78565438567594</v>
      </c>
    </row>
    <row r="14" spans="1:20" ht="18" customHeight="1" x14ac:dyDescent="0.25">
      <c r="A14" s="47">
        <v>195</v>
      </c>
      <c r="B14" s="259" t="s">
        <v>462</v>
      </c>
      <c r="C14" s="259"/>
      <c r="D14" s="259"/>
      <c r="E14" s="259"/>
      <c r="F14" s="259"/>
      <c r="G14" s="230">
        <v>25.2</v>
      </c>
      <c r="H14" s="48">
        <v>1901</v>
      </c>
      <c r="I14" s="31">
        <v>0.2951388888888889</v>
      </c>
      <c r="J14" s="260" t="s">
        <v>465</v>
      </c>
      <c r="K14" s="260"/>
      <c r="L14" s="260"/>
      <c r="M14" s="260"/>
      <c r="N14" s="260"/>
      <c r="O14" s="260"/>
      <c r="P14" s="260" t="s">
        <v>447</v>
      </c>
      <c r="Q14" s="260"/>
      <c r="R14" s="260"/>
      <c r="S14" s="66">
        <v>1.708129039272579</v>
      </c>
      <c r="T14" s="237">
        <f t="shared" si="0"/>
        <v>47.349336968635889</v>
      </c>
    </row>
    <row r="15" spans="1:20" ht="18" customHeight="1" x14ac:dyDescent="0.25">
      <c r="A15" s="47">
        <v>243</v>
      </c>
      <c r="B15" s="259" t="s">
        <v>466</v>
      </c>
      <c r="C15" s="259"/>
      <c r="D15" s="259"/>
      <c r="E15" s="259"/>
      <c r="F15" s="259"/>
      <c r="G15" s="230">
        <v>30</v>
      </c>
      <c r="H15" s="48">
        <v>702</v>
      </c>
      <c r="I15" s="31">
        <v>0.29166666666666669</v>
      </c>
      <c r="J15" s="260" t="s">
        <v>467</v>
      </c>
      <c r="K15" s="260"/>
      <c r="L15" s="260"/>
      <c r="M15" s="260"/>
      <c r="N15" s="260"/>
      <c r="O15" s="260">
        <v>1</v>
      </c>
      <c r="S15" s="66">
        <v>1.708129039272579</v>
      </c>
      <c r="T15" s="237">
        <f t="shared" si="0"/>
        <v>56.368258295995112</v>
      </c>
    </row>
    <row r="16" spans="1:20" ht="18" customHeight="1" x14ac:dyDescent="0.25">
      <c r="A16" s="47">
        <v>243</v>
      </c>
      <c r="B16" s="259" t="s">
        <v>468</v>
      </c>
      <c r="C16" s="259"/>
      <c r="D16" s="259"/>
      <c r="E16" s="259"/>
      <c r="F16" s="259"/>
      <c r="G16" s="230">
        <v>30</v>
      </c>
      <c r="H16" s="48">
        <v>713</v>
      </c>
      <c r="I16" s="31">
        <v>0.59375</v>
      </c>
      <c r="J16" s="260" t="s">
        <v>469</v>
      </c>
      <c r="K16" s="260"/>
      <c r="L16" s="260"/>
      <c r="M16" s="260"/>
      <c r="N16" s="260"/>
      <c r="O16" s="260"/>
      <c r="S16" s="66">
        <v>1.708129039272579</v>
      </c>
      <c r="T16" s="237">
        <f t="shared" si="0"/>
        <v>56.368258295995112</v>
      </c>
    </row>
    <row r="17" spans="1:20" ht="18" customHeight="1" x14ac:dyDescent="0.25">
      <c r="A17" s="47">
        <v>379</v>
      </c>
      <c r="B17" s="259" t="s">
        <v>470</v>
      </c>
      <c r="C17" s="259"/>
      <c r="D17" s="259"/>
      <c r="E17" s="259"/>
      <c r="F17" s="259"/>
      <c r="G17" s="230">
        <v>21.5</v>
      </c>
      <c r="H17" s="48">
        <v>104</v>
      </c>
      <c r="I17" s="31">
        <v>0.29166666666666669</v>
      </c>
      <c r="J17" s="260"/>
      <c r="K17" s="260"/>
      <c r="L17" s="260"/>
      <c r="M17" s="260"/>
      <c r="N17" s="260"/>
      <c r="O17" s="260">
        <v>1</v>
      </c>
      <c r="P17" s="260" t="s">
        <v>447</v>
      </c>
      <c r="Q17" s="260"/>
      <c r="R17" s="260"/>
      <c r="S17" s="66">
        <v>1.9385996456043859</v>
      </c>
      <c r="T17" s="237">
        <f t="shared" si="0"/>
        <v>45.847881618543731</v>
      </c>
    </row>
    <row r="18" spans="1:20" ht="18" customHeight="1" x14ac:dyDescent="0.25">
      <c r="A18" s="47">
        <v>379</v>
      </c>
      <c r="B18" s="259" t="s">
        <v>471</v>
      </c>
      <c r="C18" s="259"/>
      <c r="D18" s="259"/>
      <c r="E18" s="259"/>
      <c r="F18" s="259"/>
      <c r="G18" s="230">
        <v>21.5</v>
      </c>
      <c r="H18" s="48">
        <v>109</v>
      </c>
      <c r="I18" s="31">
        <v>0.59375</v>
      </c>
      <c r="J18" s="260"/>
      <c r="K18" s="260"/>
      <c r="L18" s="260"/>
      <c r="M18" s="260"/>
      <c r="N18" s="260"/>
      <c r="O18" s="260"/>
      <c r="S18" s="66">
        <v>1.9385996456043859</v>
      </c>
      <c r="T18" s="237">
        <f t="shared" si="0"/>
        <v>45.847881618543731</v>
      </c>
    </row>
    <row r="19" spans="1:20" ht="18" customHeight="1" x14ac:dyDescent="0.25">
      <c r="A19" s="47">
        <v>380</v>
      </c>
      <c r="B19" s="259" t="s">
        <v>472</v>
      </c>
      <c r="C19" s="259"/>
      <c r="D19" s="259"/>
      <c r="E19" s="259"/>
      <c r="F19" s="259"/>
      <c r="G19" s="230">
        <v>21</v>
      </c>
      <c r="H19" s="48">
        <v>38003</v>
      </c>
      <c r="I19" s="31">
        <v>0.30555555555555552</v>
      </c>
      <c r="J19" s="260" t="s">
        <v>473</v>
      </c>
      <c r="K19" s="260"/>
      <c r="L19" s="260"/>
      <c r="M19" s="260"/>
      <c r="N19" s="260"/>
      <c r="O19" s="260">
        <v>4</v>
      </c>
      <c r="P19" s="260" t="s">
        <v>125</v>
      </c>
      <c r="Q19" s="260"/>
      <c r="R19" s="260"/>
      <c r="S19" s="66">
        <v>1.9385996456043859</v>
      </c>
      <c r="T19" s="237">
        <f t="shared" si="0"/>
        <v>44.781651813461316</v>
      </c>
    </row>
    <row r="20" spans="1:20" ht="18" customHeight="1" x14ac:dyDescent="0.25">
      <c r="A20" s="47">
        <v>380</v>
      </c>
      <c r="B20" s="259" t="s">
        <v>474</v>
      </c>
      <c r="C20" s="259"/>
      <c r="D20" s="259"/>
      <c r="E20" s="259"/>
      <c r="F20" s="259"/>
      <c r="G20" s="230">
        <v>22.7</v>
      </c>
      <c r="H20" s="48">
        <v>38004</v>
      </c>
      <c r="I20" s="31">
        <v>0.2986111111111111</v>
      </c>
      <c r="J20" s="260"/>
      <c r="K20" s="260"/>
      <c r="L20" s="260"/>
      <c r="M20" s="260"/>
      <c r="N20" s="260"/>
      <c r="O20" s="260"/>
      <c r="P20" s="260" t="s">
        <v>125</v>
      </c>
      <c r="Q20" s="260"/>
      <c r="R20" s="260"/>
      <c r="S20" s="66">
        <v>1.9385996456043859</v>
      </c>
      <c r="T20" s="237">
        <f t="shared" si="0"/>
        <v>48.406833150741512</v>
      </c>
    </row>
    <row r="21" spans="1:20" ht="18" customHeight="1" x14ac:dyDescent="0.25">
      <c r="A21" s="47">
        <v>380</v>
      </c>
      <c r="B21" s="259" t="s">
        <v>475</v>
      </c>
      <c r="C21" s="259"/>
      <c r="D21" s="259"/>
      <c r="E21" s="259"/>
      <c r="F21" s="259"/>
      <c r="G21" s="230">
        <v>13</v>
      </c>
      <c r="H21" s="48">
        <v>38007</v>
      </c>
      <c r="I21" s="31">
        <v>0.2986111111111111</v>
      </c>
      <c r="J21" s="260" t="s">
        <v>476</v>
      </c>
      <c r="K21" s="260"/>
      <c r="L21" s="260"/>
      <c r="M21" s="260"/>
      <c r="N21" s="260"/>
      <c r="O21" s="260"/>
      <c r="P21" s="260" t="s">
        <v>125</v>
      </c>
      <c r="Q21" s="260"/>
      <c r="R21" s="260"/>
      <c r="S21" s="66">
        <v>1.9385996456043859</v>
      </c>
      <c r="T21" s="237">
        <f t="shared" si="0"/>
        <v>27.721974932142718</v>
      </c>
    </row>
    <row r="22" spans="1:20" ht="18" customHeight="1" x14ac:dyDescent="0.25">
      <c r="A22" s="47">
        <v>380</v>
      </c>
      <c r="B22" s="259" t="s">
        <v>477</v>
      </c>
      <c r="C22" s="259"/>
      <c r="D22" s="259"/>
      <c r="E22" s="259"/>
      <c r="F22" s="259"/>
      <c r="G22" s="230">
        <v>13.4</v>
      </c>
      <c r="H22" s="48">
        <v>38018</v>
      </c>
      <c r="I22" s="31">
        <v>0.30208333333333331</v>
      </c>
      <c r="J22" s="260" t="s">
        <v>478</v>
      </c>
      <c r="K22" s="260"/>
      <c r="L22" s="260"/>
      <c r="M22" s="260"/>
      <c r="N22" s="260"/>
      <c r="O22" s="260"/>
      <c r="P22" s="260" t="s">
        <v>125</v>
      </c>
      <c r="Q22" s="260"/>
      <c r="R22" s="260"/>
      <c r="S22" s="66">
        <v>1.9385996456043859</v>
      </c>
      <c r="T22" s="237">
        <f t="shared" si="0"/>
        <v>28.574958776208653</v>
      </c>
    </row>
    <row r="23" spans="1:20" ht="18" customHeight="1" x14ac:dyDescent="0.25">
      <c r="A23" s="47">
        <v>380</v>
      </c>
      <c r="B23" s="259" t="s">
        <v>479</v>
      </c>
      <c r="C23" s="259"/>
      <c r="D23" s="259"/>
      <c r="E23" s="259"/>
      <c r="F23" s="259"/>
      <c r="G23" s="230">
        <v>13</v>
      </c>
      <c r="H23" s="48">
        <v>38038</v>
      </c>
      <c r="I23" s="31">
        <v>0.59375</v>
      </c>
      <c r="J23" s="260"/>
      <c r="K23" s="260"/>
      <c r="L23" s="260"/>
      <c r="M23" s="260"/>
      <c r="N23" s="260"/>
      <c r="O23" s="260"/>
      <c r="S23" s="66">
        <v>1.9385996456043859</v>
      </c>
      <c r="T23" s="237">
        <f t="shared" si="0"/>
        <v>27.721974932142718</v>
      </c>
    </row>
    <row r="24" spans="1:20" ht="18" customHeight="1" x14ac:dyDescent="0.25">
      <c r="A24" s="47">
        <v>380</v>
      </c>
      <c r="B24" s="259" t="s">
        <v>480</v>
      </c>
      <c r="C24" s="259"/>
      <c r="D24" s="259"/>
      <c r="E24" s="259"/>
      <c r="F24" s="259"/>
      <c r="G24" s="230">
        <v>13.4</v>
      </c>
      <c r="H24" s="48">
        <v>38035</v>
      </c>
      <c r="I24" s="31">
        <v>0.59375</v>
      </c>
      <c r="J24" s="260" t="s">
        <v>473</v>
      </c>
      <c r="K24" s="260"/>
      <c r="L24" s="260"/>
      <c r="M24" s="260"/>
      <c r="N24" s="260"/>
      <c r="O24" s="260"/>
      <c r="S24" s="66">
        <v>1.9385996456043859</v>
      </c>
      <c r="T24" s="237">
        <f t="shared" si="0"/>
        <v>28.574958776208653</v>
      </c>
    </row>
    <row r="25" spans="1:20" ht="18" customHeight="1" x14ac:dyDescent="0.25">
      <c r="A25" s="47">
        <v>380</v>
      </c>
      <c r="B25" s="259" t="s">
        <v>481</v>
      </c>
      <c r="C25" s="259"/>
      <c r="D25" s="259"/>
      <c r="E25" s="259"/>
      <c r="F25" s="259"/>
      <c r="G25" s="230">
        <v>22.7</v>
      </c>
      <c r="H25" s="48">
        <v>38037</v>
      </c>
      <c r="I25" s="31">
        <v>0.59375</v>
      </c>
      <c r="J25" s="260" t="s">
        <v>473</v>
      </c>
      <c r="K25" s="260"/>
      <c r="L25" s="260"/>
      <c r="M25" s="260"/>
      <c r="N25" s="260"/>
      <c r="O25" s="260"/>
      <c r="S25" s="66">
        <v>1.9385996456043859</v>
      </c>
      <c r="T25" s="237">
        <f t="shared" si="0"/>
        <v>48.406833150741512</v>
      </c>
    </row>
    <row r="26" spans="1:20" ht="18" customHeight="1" x14ac:dyDescent="0.25">
      <c r="A26" s="47">
        <v>380</v>
      </c>
      <c r="B26" s="259" t="s">
        <v>482</v>
      </c>
      <c r="C26" s="259"/>
      <c r="D26" s="259"/>
      <c r="E26" s="259"/>
      <c r="F26" s="259"/>
      <c r="G26" s="230">
        <v>21</v>
      </c>
      <c r="H26" s="48" t="s">
        <v>483</v>
      </c>
      <c r="I26" s="31">
        <v>0.59375</v>
      </c>
      <c r="J26" s="260" t="s">
        <v>484</v>
      </c>
      <c r="K26" s="260"/>
      <c r="L26" s="260"/>
      <c r="M26" s="260"/>
      <c r="N26" s="260"/>
      <c r="O26" s="260"/>
      <c r="S26" s="66">
        <v>1.9385996456043859</v>
      </c>
      <c r="T26" s="237">
        <f t="shared" si="0"/>
        <v>44.781651813461316</v>
      </c>
    </row>
    <row r="27" spans="1:20" ht="18" customHeight="1" x14ac:dyDescent="0.25">
      <c r="A27" s="47">
        <v>381</v>
      </c>
      <c r="B27" s="259" t="s">
        <v>485</v>
      </c>
      <c r="C27" s="259"/>
      <c r="D27" s="259"/>
      <c r="E27" s="259"/>
      <c r="F27" s="259"/>
      <c r="G27" s="230">
        <v>21.1</v>
      </c>
      <c r="H27" s="48">
        <v>404</v>
      </c>
      <c r="I27" s="31">
        <v>0.2951388888888889</v>
      </c>
      <c r="J27" s="260" t="s">
        <v>486</v>
      </c>
      <c r="K27" s="260"/>
      <c r="L27" s="260"/>
      <c r="M27" s="260"/>
      <c r="N27" s="260"/>
      <c r="O27" s="260">
        <v>1</v>
      </c>
      <c r="P27" s="260" t="s">
        <v>125</v>
      </c>
      <c r="Q27" s="260"/>
      <c r="R27" s="260"/>
      <c r="S27" s="66">
        <v>1.9385996456043859</v>
      </c>
      <c r="T27" s="237">
        <f t="shared" si="0"/>
        <v>44.994897774477806</v>
      </c>
    </row>
    <row r="28" spans="1:20" ht="18" customHeight="1" x14ac:dyDescent="0.25">
      <c r="A28" s="47">
        <v>381</v>
      </c>
      <c r="B28" s="259" t="s">
        <v>485</v>
      </c>
      <c r="C28" s="259"/>
      <c r="D28" s="259"/>
      <c r="E28" s="259"/>
      <c r="F28" s="259"/>
      <c r="G28" s="230">
        <v>21.1</v>
      </c>
      <c r="H28" s="48" t="s">
        <v>487</v>
      </c>
      <c r="I28" s="31">
        <v>0.57291666666666663</v>
      </c>
      <c r="J28" s="260" t="s">
        <v>488</v>
      </c>
      <c r="K28" s="260"/>
      <c r="L28" s="260"/>
      <c r="M28" s="260"/>
      <c r="N28" s="260"/>
      <c r="O28" s="260"/>
      <c r="S28" s="66">
        <v>1.9385996456043859</v>
      </c>
      <c r="T28" s="237">
        <f t="shared" si="0"/>
        <v>44.994897774477806</v>
      </c>
    </row>
    <row r="29" spans="1:20" ht="18" customHeight="1" x14ac:dyDescent="0.25">
      <c r="A29" s="47">
        <v>383</v>
      </c>
      <c r="B29" s="259" t="s">
        <v>489</v>
      </c>
      <c r="C29" s="259"/>
      <c r="D29" s="259"/>
      <c r="E29" s="259"/>
      <c r="F29" s="259"/>
      <c r="G29" s="230">
        <v>65.5</v>
      </c>
      <c r="H29" s="48" t="s">
        <v>490</v>
      </c>
      <c r="I29" s="31">
        <v>0.27777777777777779</v>
      </c>
      <c r="J29" s="260" t="s">
        <v>491</v>
      </c>
      <c r="K29" s="260"/>
      <c r="L29" s="260"/>
      <c r="M29" s="260"/>
      <c r="N29" s="260"/>
      <c r="O29" s="260">
        <v>1</v>
      </c>
      <c r="P29" s="260" t="s">
        <v>125</v>
      </c>
      <c r="Q29" s="260"/>
      <c r="R29" s="260"/>
      <c r="S29" s="66">
        <v>1.9385996456043859</v>
      </c>
      <c r="T29" s="237">
        <f t="shared" si="0"/>
        <v>139.67610446579602</v>
      </c>
    </row>
    <row r="30" spans="1:20" ht="18" customHeight="1" x14ac:dyDescent="0.25">
      <c r="A30" s="47">
        <v>383</v>
      </c>
      <c r="B30" s="259" t="s">
        <v>492</v>
      </c>
      <c r="C30" s="259"/>
      <c r="D30" s="259"/>
      <c r="E30" s="259"/>
      <c r="F30" s="259"/>
      <c r="G30" s="230">
        <v>65.5</v>
      </c>
      <c r="H30" s="48" t="s">
        <v>493</v>
      </c>
      <c r="I30" s="31">
        <v>0.59375</v>
      </c>
      <c r="J30" s="260" t="s">
        <v>494</v>
      </c>
      <c r="K30" s="260"/>
      <c r="L30" s="260"/>
      <c r="M30" s="260"/>
      <c r="N30" s="260"/>
      <c r="O30" s="260"/>
      <c r="S30" s="66">
        <v>1.9385996456043859</v>
      </c>
      <c r="T30" s="237">
        <f t="shared" si="0"/>
        <v>139.67610446579602</v>
      </c>
    </row>
    <row r="31" spans="1:20" ht="18" customHeight="1" x14ac:dyDescent="0.25">
      <c r="A31" s="47">
        <v>385</v>
      </c>
      <c r="B31" s="259" t="s">
        <v>495</v>
      </c>
      <c r="C31" s="259"/>
      <c r="D31" s="259"/>
      <c r="E31" s="259"/>
      <c r="F31" s="259"/>
      <c r="G31" s="230">
        <v>41.4</v>
      </c>
      <c r="H31" s="48" t="s">
        <v>496</v>
      </c>
      <c r="I31" s="31">
        <v>0.28472222222222221</v>
      </c>
      <c r="J31" s="260"/>
      <c r="K31" s="260"/>
      <c r="L31" s="260"/>
      <c r="M31" s="260"/>
      <c r="N31" s="260"/>
      <c r="O31" s="260">
        <v>1</v>
      </c>
      <c r="P31" s="260" t="s">
        <v>125</v>
      </c>
      <c r="Q31" s="260"/>
      <c r="R31" s="260"/>
      <c r="S31" s="66">
        <v>1.9385996456043859</v>
      </c>
      <c r="T31" s="237">
        <f t="shared" si="0"/>
        <v>88.283827860823735</v>
      </c>
    </row>
    <row r="32" spans="1:20" ht="18" customHeight="1" x14ac:dyDescent="0.25">
      <c r="A32" s="47">
        <v>385</v>
      </c>
      <c r="B32" s="259" t="s">
        <v>497</v>
      </c>
      <c r="C32" s="259"/>
      <c r="D32" s="259"/>
      <c r="E32" s="259"/>
      <c r="F32" s="259"/>
      <c r="G32" s="230">
        <v>41.4</v>
      </c>
      <c r="H32" s="48" t="s">
        <v>498</v>
      </c>
      <c r="I32" s="31">
        <v>0.59375</v>
      </c>
      <c r="J32" s="260"/>
      <c r="K32" s="260"/>
      <c r="L32" s="260"/>
      <c r="M32" s="260"/>
      <c r="N32" s="260"/>
      <c r="O32" s="260"/>
      <c r="S32" s="66">
        <v>1.9385996456043859</v>
      </c>
      <c r="T32" s="237">
        <f t="shared" si="0"/>
        <v>88.283827860823735</v>
      </c>
    </row>
    <row r="33" spans="1:21" ht="18" customHeight="1" x14ac:dyDescent="0.25">
      <c r="A33" s="47">
        <v>386</v>
      </c>
      <c r="B33" s="259" t="s">
        <v>499</v>
      </c>
      <c r="C33" s="259"/>
      <c r="D33" s="259"/>
      <c r="E33" s="259"/>
      <c r="F33" s="259"/>
      <c r="G33" s="230">
        <v>36.5</v>
      </c>
      <c r="H33" s="48">
        <v>208</v>
      </c>
      <c r="I33" s="31">
        <v>0.28125</v>
      </c>
      <c r="J33" s="260" t="s">
        <v>500</v>
      </c>
      <c r="K33" s="260"/>
      <c r="L33" s="260"/>
      <c r="M33" s="260"/>
      <c r="N33" s="260"/>
      <c r="O33" s="48" t="s">
        <v>501</v>
      </c>
      <c r="P33" s="260" t="s">
        <v>125</v>
      </c>
      <c r="Q33" s="260"/>
      <c r="R33" s="260"/>
      <c r="S33" s="66">
        <v>1.9385996456043859</v>
      </c>
      <c r="T33" s="237">
        <f t="shared" si="0"/>
        <v>77.834775771016098</v>
      </c>
    </row>
    <row r="34" spans="1:21" ht="18" customHeight="1" x14ac:dyDescent="0.25">
      <c r="A34" s="47">
        <v>386</v>
      </c>
      <c r="B34" s="259" t="s">
        <v>502</v>
      </c>
      <c r="C34" s="259"/>
      <c r="D34" s="259"/>
      <c r="E34" s="259"/>
      <c r="F34" s="259"/>
      <c r="G34" s="230">
        <v>23.5</v>
      </c>
      <c r="H34" s="48" t="s">
        <v>503</v>
      </c>
      <c r="I34" s="31">
        <v>0.30208333333333331</v>
      </c>
      <c r="J34" s="260" t="s">
        <v>500</v>
      </c>
      <c r="K34" s="260"/>
      <c r="L34" s="260"/>
      <c r="M34" s="260"/>
      <c r="N34" s="260"/>
      <c r="O34" s="48" t="s">
        <v>504</v>
      </c>
      <c r="P34" s="260" t="s">
        <v>125</v>
      </c>
      <c r="Q34" s="260"/>
      <c r="R34" s="260"/>
      <c r="S34" s="66">
        <v>1.9385996456043859</v>
      </c>
      <c r="T34" s="237">
        <f t="shared" si="0"/>
        <v>50.112800838873383</v>
      </c>
    </row>
    <row r="35" spans="1:21" ht="18" customHeight="1" x14ac:dyDescent="0.25">
      <c r="A35" s="47">
        <v>386</v>
      </c>
      <c r="B35" s="260" t="s">
        <v>505</v>
      </c>
      <c r="C35" s="260"/>
      <c r="D35" s="260"/>
      <c r="E35" s="260"/>
      <c r="F35" s="260"/>
      <c r="G35" s="230">
        <v>23.5</v>
      </c>
      <c r="H35" s="48" t="s">
        <v>506</v>
      </c>
      <c r="I35" s="31">
        <v>0.57291666666666663</v>
      </c>
      <c r="J35" s="262" t="s">
        <v>469</v>
      </c>
      <c r="K35" s="263"/>
      <c r="L35" s="263"/>
      <c r="M35" s="263"/>
      <c r="N35" s="264"/>
      <c r="O35" s="48" t="s">
        <v>504</v>
      </c>
      <c r="S35" s="66">
        <v>1.9385996456043859</v>
      </c>
      <c r="T35" s="237">
        <f t="shared" si="0"/>
        <v>50.112800838873383</v>
      </c>
    </row>
    <row r="36" spans="1:21" ht="18" customHeight="1" x14ac:dyDescent="0.25">
      <c r="A36" s="47">
        <v>386</v>
      </c>
      <c r="B36" s="260" t="s">
        <v>507</v>
      </c>
      <c r="C36" s="260"/>
      <c r="D36" s="260"/>
      <c r="E36" s="260"/>
      <c r="F36" s="260"/>
      <c r="G36" s="230">
        <v>36.5</v>
      </c>
      <c r="H36" s="48">
        <v>207</v>
      </c>
      <c r="I36" s="31">
        <v>0.57291666666666663</v>
      </c>
      <c r="J36" s="262" t="s">
        <v>469</v>
      </c>
      <c r="K36" s="263"/>
      <c r="L36" s="263"/>
      <c r="M36" s="263"/>
      <c r="N36" s="264"/>
      <c r="O36" s="48" t="s">
        <v>501</v>
      </c>
      <c r="S36" s="66">
        <v>1.9385996456043859</v>
      </c>
      <c r="T36" s="237">
        <f t="shared" si="0"/>
        <v>77.834775771016098</v>
      </c>
    </row>
    <row r="37" spans="1:21" ht="18" customHeight="1" x14ac:dyDescent="0.25">
      <c r="A37" s="47" t="s">
        <v>508</v>
      </c>
      <c r="B37" s="259" t="s">
        <v>509</v>
      </c>
      <c r="C37" s="259"/>
      <c r="D37" s="259"/>
      <c r="E37" s="259"/>
      <c r="F37" s="259"/>
      <c r="G37" s="230">
        <v>26.1</v>
      </c>
      <c r="H37" s="48" t="s">
        <v>148</v>
      </c>
      <c r="I37" s="31" t="s">
        <v>148</v>
      </c>
      <c r="J37" s="260" t="s">
        <v>500</v>
      </c>
      <c r="K37" s="260"/>
      <c r="L37" s="260"/>
      <c r="M37" s="260"/>
      <c r="N37" s="260"/>
      <c r="O37" s="49"/>
      <c r="S37" s="66">
        <v>3.75</v>
      </c>
      <c r="T37" s="237">
        <f t="shared" si="0"/>
        <v>107.66250000000001</v>
      </c>
    </row>
    <row r="38" spans="1:21" ht="18" customHeight="1" x14ac:dyDescent="0.25">
      <c r="A38" s="47" t="s">
        <v>508</v>
      </c>
      <c r="B38" s="259" t="s">
        <v>510</v>
      </c>
      <c r="C38" s="259"/>
      <c r="D38" s="259"/>
      <c r="E38" s="259"/>
      <c r="F38" s="259"/>
      <c r="G38" s="230">
        <v>26.1</v>
      </c>
      <c r="H38" s="48" t="s">
        <v>148</v>
      </c>
      <c r="I38" s="31" t="s">
        <v>148</v>
      </c>
      <c r="J38" s="260" t="s">
        <v>500</v>
      </c>
      <c r="K38" s="260"/>
      <c r="L38" s="260"/>
      <c r="M38" s="260"/>
      <c r="N38" s="260"/>
      <c r="O38" s="49"/>
      <c r="S38" s="66">
        <v>3.75</v>
      </c>
      <c r="T38" s="237">
        <f t="shared" si="0"/>
        <v>107.66250000000001</v>
      </c>
    </row>
    <row r="39" spans="1:21" ht="18" customHeight="1" x14ac:dyDescent="0.25">
      <c r="A39" s="47" t="s">
        <v>508</v>
      </c>
      <c r="B39" s="259" t="s">
        <v>509</v>
      </c>
      <c r="C39" s="259"/>
      <c r="D39" s="259"/>
      <c r="E39" s="259"/>
      <c r="F39" s="259"/>
      <c r="G39" s="230">
        <v>26.1</v>
      </c>
      <c r="H39" s="48"/>
      <c r="I39" s="31"/>
      <c r="J39" s="260" t="s">
        <v>500</v>
      </c>
      <c r="K39" s="260"/>
      <c r="L39" s="260"/>
      <c r="M39" s="260"/>
      <c r="N39" s="260"/>
      <c r="O39" s="49"/>
      <c r="S39" s="66">
        <v>3.75</v>
      </c>
      <c r="T39" s="237">
        <f t="shared" si="0"/>
        <v>107.66250000000001</v>
      </c>
    </row>
    <row r="40" spans="1:21" ht="18" customHeight="1" x14ac:dyDescent="0.25">
      <c r="A40" s="47" t="s">
        <v>508</v>
      </c>
      <c r="B40" s="259" t="s">
        <v>510</v>
      </c>
      <c r="C40" s="259"/>
      <c r="D40" s="259"/>
      <c r="E40" s="259"/>
      <c r="F40" s="259"/>
      <c r="G40" s="230">
        <v>26.1</v>
      </c>
      <c r="H40" s="48"/>
      <c r="I40" s="31"/>
      <c r="J40" s="260" t="s">
        <v>500</v>
      </c>
      <c r="K40" s="260"/>
      <c r="L40" s="260"/>
      <c r="M40" s="260"/>
      <c r="N40" s="260"/>
      <c r="O40" s="49"/>
      <c r="S40" s="66">
        <v>3.75</v>
      </c>
      <c r="T40" s="237">
        <f t="shared" si="0"/>
        <v>107.66250000000001</v>
      </c>
    </row>
    <row r="41" spans="1:21" ht="18" customHeight="1" x14ac:dyDescent="0.25">
      <c r="A41" s="47" t="s">
        <v>508</v>
      </c>
      <c r="B41" s="260" t="s">
        <v>485</v>
      </c>
      <c r="C41" s="260"/>
      <c r="D41" s="260"/>
      <c r="E41" s="260"/>
      <c r="F41" s="260"/>
      <c r="G41" s="230">
        <v>16.600000000000001</v>
      </c>
      <c r="H41" s="48" t="s">
        <v>148</v>
      </c>
      <c r="I41" s="31" t="s">
        <v>148</v>
      </c>
      <c r="J41" s="262" t="s">
        <v>469</v>
      </c>
      <c r="K41" s="263"/>
      <c r="L41" s="263"/>
      <c r="M41" s="263"/>
      <c r="N41" s="264"/>
      <c r="O41" s="49"/>
      <c r="S41" s="66">
        <v>3.75</v>
      </c>
      <c r="T41" s="237">
        <f t="shared" si="0"/>
        <v>68.475000000000009</v>
      </c>
    </row>
    <row r="42" spans="1:21" ht="18" customHeight="1" x14ac:dyDescent="0.25">
      <c r="A42" s="47" t="s">
        <v>508</v>
      </c>
      <c r="B42" s="260" t="s">
        <v>511</v>
      </c>
      <c r="C42" s="260"/>
      <c r="D42" s="260"/>
      <c r="E42" s="260"/>
      <c r="F42" s="260"/>
      <c r="G42" s="230">
        <v>16.600000000000001</v>
      </c>
      <c r="H42" s="48" t="s">
        <v>148</v>
      </c>
      <c r="I42" s="31" t="s">
        <v>148</v>
      </c>
      <c r="J42" s="262" t="s">
        <v>469</v>
      </c>
      <c r="K42" s="263"/>
      <c r="L42" s="263"/>
      <c r="M42" s="263"/>
      <c r="N42" s="264"/>
      <c r="O42" s="233"/>
      <c r="S42" s="66">
        <v>3.75</v>
      </c>
      <c r="T42" s="237">
        <f t="shared" si="0"/>
        <v>68.475000000000009</v>
      </c>
    </row>
    <row r="43" spans="1:21" ht="18" customHeight="1" x14ac:dyDescent="0.25">
      <c r="A43" s="47" t="s">
        <v>508</v>
      </c>
      <c r="B43" s="260" t="s">
        <v>512</v>
      </c>
      <c r="C43" s="260"/>
      <c r="D43" s="260"/>
      <c r="E43" s="260"/>
      <c r="F43" s="260"/>
      <c r="G43" s="230">
        <v>15.9</v>
      </c>
      <c r="H43" s="48" t="s">
        <v>148</v>
      </c>
      <c r="I43" s="31" t="s">
        <v>148</v>
      </c>
      <c r="J43" s="262" t="s">
        <v>469</v>
      </c>
      <c r="K43" s="263"/>
      <c r="L43" s="263"/>
      <c r="M43" s="263"/>
      <c r="N43" s="264"/>
      <c r="O43" s="33"/>
      <c r="S43" s="66">
        <v>3.75</v>
      </c>
      <c r="T43" s="237">
        <f t="shared" si="0"/>
        <v>65.587500000000006</v>
      </c>
    </row>
    <row r="44" spans="1:21" ht="18" customHeight="1" x14ac:dyDescent="0.25">
      <c r="A44" s="47" t="s">
        <v>508</v>
      </c>
      <c r="B44" s="260" t="s">
        <v>513</v>
      </c>
      <c r="C44" s="260"/>
      <c r="D44" s="260"/>
      <c r="E44" s="260"/>
      <c r="F44" s="260"/>
      <c r="G44" s="230">
        <v>15.9</v>
      </c>
      <c r="H44" s="48" t="s">
        <v>148</v>
      </c>
      <c r="I44" s="31" t="s">
        <v>148</v>
      </c>
      <c r="J44" s="262" t="s">
        <v>469</v>
      </c>
      <c r="K44" s="263"/>
      <c r="L44" s="263"/>
      <c r="M44" s="263"/>
      <c r="N44" s="264"/>
      <c r="O44" s="33"/>
      <c r="S44" s="66">
        <v>3.75</v>
      </c>
      <c r="T44" s="237">
        <f t="shared" si="0"/>
        <v>65.587500000000006</v>
      </c>
    </row>
    <row r="45" spans="1:21" ht="18" customHeight="1" x14ac:dyDescent="0.25">
      <c r="A45" s="47"/>
      <c r="B45" s="48"/>
      <c r="C45" s="48"/>
      <c r="D45" s="48"/>
      <c r="E45" s="48"/>
      <c r="F45" s="50"/>
      <c r="G45" s="234"/>
      <c r="H45" s="50"/>
      <c r="I45" s="235" t="s">
        <v>148</v>
      </c>
      <c r="J45" s="50"/>
      <c r="K45" s="50"/>
      <c r="L45" s="50"/>
      <c r="M45" s="50"/>
      <c r="N45" s="50"/>
      <c r="O45" s="33"/>
    </row>
    <row r="46" spans="1:21" ht="18" customHeight="1" x14ac:dyDescent="0.25">
      <c r="A46" s="300" t="s">
        <v>147</v>
      </c>
      <c r="B46" s="300"/>
      <c r="C46" s="300"/>
      <c r="D46" s="300"/>
      <c r="E46" s="46">
        <v>16</v>
      </c>
    </row>
    <row r="47" spans="1:21" ht="23.25" x14ac:dyDescent="0.25">
      <c r="A47" s="301" t="s">
        <v>149</v>
      </c>
      <c r="B47" s="301"/>
      <c r="C47" s="301"/>
      <c r="D47" s="301"/>
      <c r="E47" s="46">
        <v>35</v>
      </c>
      <c r="T47" s="238">
        <f>SUM(T2:T46)</f>
        <v>2627.9795499328256</v>
      </c>
      <c r="U47" s="68" t="s">
        <v>444</v>
      </c>
    </row>
    <row r="48" spans="1:21" ht="23.25" x14ac:dyDescent="0.25">
      <c r="A48" s="301" t="s">
        <v>150</v>
      </c>
      <c r="B48" s="301"/>
      <c r="C48" s="301"/>
      <c r="D48" s="301"/>
      <c r="E48" s="46">
        <v>22</v>
      </c>
    </row>
    <row r="49" spans="1:8" ht="23.25" x14ac:dyDescent="0.25">
      <c r="A49" s="300" t="s">
        <v>151</v>
      </c>
      <c r="B49" s="300"/>
      <c r="C49" s="300"/>
      <c r="D49" s="300"/>
      <c r="E49" s="46">
        <v>1121</v>
      </c>
      <c r="H49" t="s">
        <v>148</v>
      </c>
    </row>
    <row r="51" spans="1:8" ht="18.75" x14ac:dyDescent="0.25">
      <c r="A51" s="252" t="s">
        <v>152</v>
      </c>
      <c r="B51" s="252"/>
      <c r="C51" s="252"/>
    </row>
    <row r="52" spans="1:8" ht="18.75" x14ac:dyDescent="0.25">
      <c r="A52" s="33" t="s">
        <v>4</v>
      </c>
      <c r="B52" s="252" t="s">
        <v>153</v>
      </c>
      <c r="C52" s="252"/>
      <c r="D52" s="252"/>
      <c r="E52" s="252"/>
      <c r="F52" s="252"/>
      <c r="G52" s="252"/>
      <c r="H52" s="252"/>
    </row>
    <row r="53" spans="1:8" ht="18.75" x14ac:dyDescent="0.25">
      <c r="A53" s="33" t="s">
        <v>57</v>
      </c>
      <c r="B53" s="252" t="s">
        <v>154</v>
      </c>
      <c r="C53" s="252"/>
      <c r="D53" s="252"/>
      <c r="E53" s="252"/>
      <c r="F53" s="252"/>
      <c r="G53" s="252"/>
      <c r="H53" s="252"/>
    </row>
    <row r="54" spans="1:8" ht="18.75" x14ac:dyDescent="0.25">
      <c r="A54" s="33" t="s">
        <v>58</v>
      </c>
      <c r="B54" s="252" t="s">
        <v>155</v>
      </c>
      <c r="C54" s="252"/>
      <c r="D54" s="252"/>
      <c r="E54" s="252"/>
      <c r="F54" s="252"/>
      <c r="G54" s="252"/>
      <c r="H54" s="252"/>
    </row>
    <row r="55" spans="1:8" ht="18.75" x14ac:dyDescent="0.25">
      <c r="A55" s="33" t="s">
        <v>59</v>
      </c>
      <c r="B55" s="252" t="s">
        <v>156</v>
      </c>
      <c r="C55" s="252"/>
      <c r="D55" s="252"/>
      <c r="E55" s="252"/>
      <c r="F55" s="252"/>
      <c r="G55" s="252"/>
      <c r="H55" s="252"/>
    </row>
    <row r="56" spans="1:8" ht="18.75" x14ac:dyDescent="0.25">
      <c r="A56" s="33" t="s">
        <v>60</v>
      </c>
      <c r="B56" s="252" t="s">
        <v>157</v>
      </c>
      <c r="C56" s="252"/>
      <c r="D56" s="252"/>
      <c r="E56" s="252"/>
      <c r="F56" s="252"/>
      <c r="G56" s="252"/>
      <c r="H56" s="252"/>
    </row>
    <row r="57" spans="1:8" ht="18.75" x14ac:dyDescent="0.25">
      <c r="A57" s="33" t="s">
        <v>61</v>
      </c>
      <c r="B57" s="252" t="s">
        <v>158</v>
      </c>
      <c r="C57" s="252"/>
      <c r="D57" s="252"/>
      <c r="E57" s="252"/>
      <c r="F57" s="252"/>
      <c r="G57" s="252"/>
      <c r="H57" s="252"/>
    </row>
    <row r="58" spans="1:8" ht="18.75" x14ac:dyDescent="0.25">
      <c r="A58" s="33" t="s">
        <v>62</v>
      </c>
      <c r="B58" s="252" t="s">
        <v>159</v>
      </c>
      <c r="C58" s="252"/>
      <c r="D58" s="252"/>
      <c r="E58" s="252"/>
      <c r="F58" s="252"/>
      <c r="G58" s="252"/>
      <c r="H58" s="252"/>
    </row>
    <row r="59" spans="1:8" ht="18.75" x14ac:dyDescent="0.25">
      <c r="A59" s="33" t="s">
        <v>63</v>
      </c>
      <c r="B59" s="252" t="s">
        <v>160</v>
      </c>
      <c r="C59" s="252"/>
      <c r="D59" s="252"/>
      <c r="E59" s="252"/>
      <c r="F59" s="252"/>
      <c r="G59" s="252"/>
      <c r="H59" s="252"/>
    </row>
    <row r="60" spans="1:8" ht="18.75" x14ac:dyDescent="0.25">
      <c r="A60" s="33" t="s">
        <v>64</v>
      </c>
      <c r="B60" s="252" t="s">
        <v>161</v>
      </c>
      <c r="C60" s="252"/>
      <c r="D60" s="252"/>
      <c r="E60" s="252"/>
      <c r="F60" s="252"/>
      <c r="G60" s="252"/>
      <c r="H60" s="252"/>
    </row>
    <row r="61" spans="1:8" ht="18.75" x14ac:dyDescent="0.25">
      <c r="A61" s="33" t="s">
        <v>162</v>
      </c>
      <c r="B61" s="252" t="s">
        <v>163</v>
      </c>
      <c r="C61" s="252"/>
      <c r="D61" s="252"/>
      <c r="E61" s="252"/>
      <c r="F61" s="252"/>
      <c r="G61" s="252"/>
      <c r="H61" s="252"/>
    </row>
    <row r="62" spans="1:8" ht="18.75" x14ac:dyDescent="0.25">
      <c r="A62" s="33" t="s">
        <v>66</v>
      </c>
      <c r="B62" s="252" t="s">
        <v>164</v>
      </c>
      <c r="C62" s="252"/>
      <c r="D62" s="252"/>
      <c r="E62" s="252"/>
      <c r="F62" s="252"/>
      <c r="G62" s="252"/>
      <c r="H62" s="252"/>
    </row>
    <row r="63" spans="1:8" ht="18.75" x14ac:dyDescent="0.25">
      <c r="A63" s="33" t="s">
        <v>67</v>
      </c>
      <c r="B63" s="252" t="s">
        <v>165</v>
      </c>
      <c r="C63" s="252"/>
      <c r="D63" s="252"/>
      <c r="E63" s="252"/>
      <c r="F63" s="252"/>
      <c r="G63" s="252"/>
      <c r="H63" s="252"/>
    </row>
  </sheetData>
  <mergeCells count="134">
    <mergeCell ref="B1:F1"/>
    <mergeCell ref="J1:N1"/>
    <mergeCell ref="P1:R1"/>
    <mergeCell ref="B2:F2"/>
    <mergeCell ref="J2:N2"/>
    <mergeCell ref="O2:O3"/>
    <mergeCell ref="P2:R2"/>
    <mergeCell ref="B3:F3"/>
    <mergeCell ref="J3:N3"/>
    <mergeCell ref="B4:F4"/>
    <mergeCell ref="J4:N4"/>
    <mergeCell ref="P4:R4"/>
    <mergeCell ref="B5:F5"/>
    <mergeCell ref="J5:N5"/>
    <mergeCell ref="O5:O6"/>
    <mergeCell ref="P5:R5"/>
    <mergeCell ref="B6:F6"/>
    <mergeCell ref="J6:N6"/>
    <mergeCell ref="P14:R14"/>
    <mergeCell ref="J10:N10"/>
    <mergeCell ref="B11:F11"/>
    <mergeCell ref="J11:N11"/>
    <mergeCell ref="O11:O12"/>
    <mergeCell ref="P11:R11"/>
    <mergeCell ref="B12:F12"/>
    <mergeCell ref="J12:N12"/>
    <mergeCell ref="B7:F7"/>
    <mergeCell ref="J7:N7"/>
    <mergeCell ref="P7:R7"/>
    <mergeCell ref="B8:F8"/>
    <mergeCell ref="J8:N8"/>
    <mergeCell ref="B9:F9"/>
    <mergeCell ref="J9:N9"/>
    <mergeCell ref="O9:O10"/>
    <mergeCell ref="P9:R9"/>
    <mergeCell ref="B10:F10"/>
    <mergeCell ref="B15:F15"/>
    <mergeCell ref="J15:N15"/>
    <mergeCell ref="O15:O16"/>
    <mergeCell ref="B16:F16"/>
    <mergeCell ref="J16:N16"/>
    <mergeCell ref="B17:F17"/>
    <mergeCell ref="J17:N17"/>
    <mergeCell ref="O17:O18"/>
    <mergeCell ref="B13:F13"/>
    <mergeCell ref="J13:N13"/>
    <mergeCell ref="O13:O14"/>
    <mergeCell ref="B14:F14"/>
    <mergeCell ref="J14:N14"/>
    <mergeCell ref="P17:R17"/>
    <mergeCell ref="B18:F18"/>
    <mergeCell ref="J18:N18"/>
    <mergeCell ref="B19:F19"/>
    <mergeCell ref="J19:N19"/>
    <mergeCell ref="O19:O26"/>
    <mergeCell ref="P19:R19"/>
    <mergeCell ref="B20:F20"/>
    <mergeCell ref="J20:N20"/>
    <mergeCell ref="P20:R20"/>
    <mergeCell ref="B23:F23"/>
    <mergeCell ref="J23:N23"/>
    <mergeCell ref="B24:F24"/>
    <mergeCell ref="J24:N24"/>
    <mergeCell ref="B25:F25"/>
    <mergeCell ref="J25:N25"/>
    <mergeCell ref="B21:F21"/>
    <mergeCell ref="J21:N21"/>
    <mergeCell ref="P21:R21"/>
    <mergeCell ref="B22:F22"/>
    <mergeCell ref="J22:N22"/>
    <mergeCell ref="P22:R22"/>
    <mergeCell ref="B29:F29"/>
    <mergeCell ref="J29:N29"/>
    <mergeCell ref="O29:O30"/>
    <mergeCell ref="P29:R29"/>
    <mergeCell ref="B30:F30"/>
    <mergeCell ref="J30:N30"/>
    <mergeCell ref="B26:F26"/>
    <mergeCell ref="J26:N26"/>
    <mergeCell ref="B27:F27"/>
    <mergeCell ref="J27:N27"/>
    <mergeCell ref="O27:O28"/>
    <mergeCell ref="P27:R27"/>
    <mergeCell ref="B28:F28"/>
    <mergeCell ref="J28:N28"/>
    <mergeCell ref="B33:F33"/>
    <mergeCell ref="J33:N33"/>
    <mergeCell ref="P33:R33"/>
    <mergeCell ref="B34:F34"/>
    <mergeCell ref="J34:N34"/>
    <mergeCell ref="P34:R34"/>
    <mergeCell ref="B31:F31"/>
    <mergeCell ref="J31:N31"/>
    <mergeCell ref="O31:O32"/>
    <mergeCell ref="P31:R31"/>
    <mergeCell ref="B32:F32"/>
    <mergeCell ref="J32:N32"/>
    <mergeCell ref="B38:F38"/>
    <mergeCell ref="J38:N38"/>
    <mergeCell ref="B39:F39"/>
    <mergeCell ref="J39:N39"/>
    <mergeCell ref="B40:F40"/>
    <mergeCell ref="J40:N40"/>
    <mergeCell ref="B35:F35"/>
    <mergeCell ref="J35:N35"/>
    <mergeCell ref="B36:F36"/>
    <mergeCell ref="J36:N36"/>
    <mergeCell ref="B37:F37"/>
    <mergeCell ref="J37:N37"/>
    <mergeCell ref="B44:F44"/>
    <mergeCell ref="J44:N44"/>
    <mergeCell ref="A46:D46"/>
    <mergeCell ref="A47:D47"/>
    <mergeCell ref="A48:D48"/>
    <mergeCell ref="A49:D49"/>
    <mergeCell ref="B41:F41"/>
    <mergeCell ref="J41:N41"/>
    <mergeCell ref="B42:F42"/>
    <mergeCell ref="J42:N42"/>
    <mergeCell ref="B43:F43"/>
    <mergeCell ref="J43:N43"/>
    <mergeCell ref="B63:H63"/>
    <mergeCell ref="B57:H57"/>
    <mergeCell ref="B58:H58"/>
    <mergeCell ref="B59:H59"/>
    <mergeCell ref="B60:H60"/>
    <mergeCell ref="B61:H61"/>
    <mergeCell ref="B62:H62"/>
    <mergeCell ref="A51:C51"/>
    <mergeCell ref="B52:H52"/>
    <mergeCell ref="B53:H53"/>
    <mergeCell ref="B54:H54"/>
    <mergeCell ref="B55:H55"/>
    <mergeCell ref="B56:H56"/>
  </mergeCells>
  <pageMargins left="0.16" right="0.17" top="0.17" bottom="0.17" header="0.19" footer="0.17"/>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FC10E-EDAB-4CA9-84BE-4F8A38AA3697}">
  <dimension ref="B4:G7"/>
  <sheetViews>
    <sheetView workbookViewId="0">
      <selection activeCell="B12" sqref="B11:B12"/>
    </sheetView>
  </sheetViews>
  <sheetFormatPr defaultRowHeight="15" x14ac:dyDescent="0.25"/>
  <cols>
    <col min="2" max="2" width="118.5703125" bestFit="1" customWidth="1"/>
    <col min="7" max="7" width="16" bestFit="1" customWidth="1"/>
  </cols>
  <sheetData>
    <row r="4" spans="2:7" ht="31.5" x14ac:dyDescent="0.25">
      <c r="B4" s="239" t="s">
        <v>524</v>
      </c>
      <c r="C4">
        <v>60.4</v>
      </c>
      <c r="D4">
        <v>1</v>
      </c>
      <c r="E4" s="240">
        <v>1.9390000000000001</v>
      </c>
      <c r="F4" s="240">
        <f>C4*D4*E4*1.1</f>
        <v>128.82716000000002</v>
      </c>
    </row>
    <row r="5" spans="2:7" ht="31.5" x14ac:dyDescent="0.25">
      <c r="B5" s="239" t="s">
        <v>525</v>
      </c>
      <c r="C5">
        <v>75.2</v>
      </c>
      <c r="D5">
        <v>1</v>
      </c>
      <c r="E5" s="240">
        <v>1.9390000000000001</v>
      </c>
      <c r="F5" s="240">
        <f>C5*D5*E5*1.1</f>
        <v>160.39408000000003</v>
      </c>
    </row>
    <row r="6" spans="2:7" ht="15.75" x14ac:dyDescent="0.25">
      <c r="B6" s="239"/>
    </row>
    <row r="7" spans="2:7" x14ac:dyDescent="0.25">
      <c r="F7" s="241">
        <f>SUM(F4:F6)</f>
        <v>289.22124000000008</v>
      </c>
      <c r="G7" s="68" t="s">
        <v>444</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2</vt:i4>
      </vt:variant>
    </vt:vector>
  </HeadingPairs>
  <TitlesOfParts>
    <vt:vector size="11" baseType="lpstr">
      <vt:lpstr>FERLOC</vt:lpstr>
      <vt:lpstr>AMACO</vt:lpstr>
      <vt:lpstr>SCURA</vt:lpstr>
      <vt:lpstr>PREITE</vt:lpstr>
      <vt:lpstr>T.R.C.</vt:lpstr>
      <vt:lpstr>CA TPL</vt:lpstr>
      <vt:lpstr>SAJ</vt:lpstr>
      <vt:lpstr>FDC</vt:lpstr>
      <vt:lpstr>Romano</vt:lpstr>
      <vt:lpstr>'CA TPL'!Area_stampa</vt:lpstr>
      <vt:lpstr>SAJ!Area_stampa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Centralino 1</dc:creator>
  <cp:lastModifiedBy>Utente-XB</cp:lastModifiedBy>
  <cp:lastPrinted>2020-12-17T11:16:13Z</cp:lastPrinted>
  <dcterms:created xsi:type="dcterms:W3CDTF">2015-06-05T18:19:34Z</dcterms:created>
  <dcterms:modified xsi:type="dcterms:W3CDTF">2020-12-21T16:49:49Z</dcterms:modified>
</cp:coreProperties>
</file>